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AG'!$A$52:$O$88</definedName>
    <definedName name="H_1">'C2A AG'!$A$3:$O$12</definedName>
    <definedName name="P_1">'C2A AG'!$A$13:$O$135</definedName>
    <definedName name="_xlnm.Print_Area" localSheetId="0">'C2A AG'!$A$1:$O$149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<sst xmlns="http://schemas.openxmlformats.org/spreadsheetml/2006/main" count="246" uniqueCount="114">
  <si>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</si>
  <si>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</si>
  <si>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</si>
  <si>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</si>
  <si>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</si>
  <si>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</si>
  <si>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</si>
  <si>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</si>
  <si>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</si>
  <si>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</si>
  <si>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</si>
  <si>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</si>
  <si>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</si>
  <si>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</si>
  <si>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</si>
  <si>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</si>
  <si>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</si>
  <si>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</si>
  <si>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</si>
  <si>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</si>
  <si>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</si>
  <si>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</si>
  <si>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</si>
  <si>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</si>
  <si>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Southeast</t>
  </si>
  <si>
    <t xml:space="preserve">    Agricultural chemistry</t>
  </si>
  <si>
    <t xml:space="preserve">    Central region administration</t>
  </si>
  <si>
    <t xml:space="preserve">    Food science</t>
  </si>
  <si>
    <t xml:space="preserve">    Northeast region administration</t>
  </si>
  <si>
    <t xml:space="preserve">    Northwest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</si>
  <si>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</si>
  <si>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</si>
  <si>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</si>
  <si>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</si>
  <si>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</si>
  <si>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</si>
  <si>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Communications</t>
  </si>
  <si>
    <t xml:space="preserve">    Cotton project</t>
  </si>
  <si>
    <t xml:space="preserve">    Director-cooperative extension service</t>
  </si>
  <si>
    <t xml:space="preserve">    Information technology</t>
  </si>
  <si>
    <t xml:space="preserve">    Leadership training</t>
  </si>
  <si>
    <t xml:space="preserve">    Livestock show</t>
  </si>
  <si>
    <t xml:space="preserve">    Macon Ridge</t>
  </si>
  <si>
    <t xml:space="preserve">    Northeast region parish offices</t>
  </si>
  <si>
    <t xml:space="preserve">    Northwest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</si>
  <si>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</si>
  <si>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</si>
  <si>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</si>
  <si>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</si>
  <si>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</si>
  <si>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</si>
  <si>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</si>
  <si>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</si>
  <si>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</si>
  <si>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</si>
  <si>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</si>
  <si>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</si>
  <si>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</si>
  <si>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</si>
  <si>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</si>
  <si>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</si>
  <si>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</si>
  <si>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</si>
  <si>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</si>
  <si>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Hill farm</t>
  </si>
  <si>
    <t xml:space="preserve"> Educational and general:</t>
  </si>
  <si>
    <t xml:space="preserve">    Director-agricultural experiment station</t>
  </si>
  <si>
    <t xml:space="preserve">        Total operations and maintenance of plant</t>
  </si>
  <si>
    <t xml:space="preserve">          Total expenditures and transfers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</si>
  <si>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</si>
  <si>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</si>
  <si>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</si>
  <si>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</si>
  <si>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</si>
  <si>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</si>
  <si>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</si>
  <si>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</si>
  <si>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</si>
  <si>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</si>
  <si>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</si>
  <si>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</si>
  <si>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Northeast region </t>
  </si>
  <si>
    <t xml:space="preserve">    Northwest region </t>
  </si>
  <si>
    <t xml:space="preserve">    Southeast region </t>
  </si>
  <si>
    <t xml:space="preserve">    Southwest region </t>
  </si>
  <si>
    <t xml:space="preserve">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</si>
  <si>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</si>
  <si>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</si>
  <si>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</si>
  <si>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</si>
  <si>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</si>
  <si>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</si>
  <si>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</si>
  <si>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</si>
  <si>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Bob R. Jones Idlewild</t>
  </si>
  <si>
    <t xml:space="preserve">    Plant, environmental, and soil sciences</t>
  </si>
  <si>
    <t xml:space="preserve">          Total educational and general expenditures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</si>
  <si>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</si>
  <si>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</si>
  <si>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</si>
  <si>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</si>
  <si>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</si>
  <si>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 xml:space="preserve">    LaHouse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</si>
  <si>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</si>
  <si>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</si>
  <si>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</si>
  <si>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</si>
  <si>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Library-allocation from LSU</t>
  </si>
  <si>
    <t>For the year ended June 30, 2013</t>
  </si>
  <si>
    <t xml:space="preserve">    Biotechnology laboratory</t>
  </si>
  <si>
    <t xml:space="preserve">    Reproductive biology center</t>
  </si>
  <si>
    <t xml:space="preserve">     Allocation from System</t>
  </si>
  <si>
    <t xml:space="preserve">     Allocation from LSU </t>
  </si>
  <si>
    <t xml:space="preserve">    Pecan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</si>
</sst>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167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167" fontId="3" fillId="0" borderId="0" xfId="42" applyNumberFormat="1" applyFont="1" applyAlignment="1" applyProtection="1">
      <alignment vertical="center"/>
      <protection/>
    </xf>
    <xf numFmtId="37" fontId="0" fillId="0" borderId="0" xfId="58">
      <alignment/>
      <protection/>
    </xf>
    <xf numFmtId="167" fontId="6" fillId="0" borderId="0" xfId="42" applyNumberFormat="1" applyFont="1" applyFill="1" applyBorder="1" applyAlignment="1">
      <alignment vertical="center"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37" fontId="6" fillId="0" borderId="0" xfId="58" applyFont="1" applyFill="1" applyBorder="1" applyAlignment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7" fontId="8" fillId="0" borderId="0" xfId="42" applyNumberFormat="1" applyFont="1" applyFill="1" applyAlignment="1" applyProtection="1">
      <alignment vertical="center"/>
      <protection/>
    </xf>
    <xf numFmtId="167" fontId="9" fillId="0" borderId="0" xfId="42" applyNumberFormat="1" applyFont="1" applyAlignment="1" applyProtection="1">
      <alignment vertical="center"/>
      <protection/>
    </xf>
    <xf numFmtId="167" fontId="10" fillId="0" borderId="0" xfId="42" applyNumberFormat="1" applyFont="1" applyFill="1" applyAlignment="1" applyProtection="1">
      <alignment vertical="center"/>
      <protection/>
    </xf>
    <xf numFmtId="167" fontId="10" fillId="0" borderId="0" xfId="42" applyNumberFormat="1" applyFont="1" applyFill="1" applyAlignment="1" applyProtection="1" quotePrefix="1">
      <alignment vertical="center"/>
      <protection/>
    </xf>
    <xf numFmtId="167" fontId="10" fillId="0" borderId="10" xfId="42" applyNumberFormat="1" applyFont="1" applyFill="1" applyBorder="1" applyAlignment="1" applyProtection="1">
      <alignment vertical="center"/>
      <protection/>
    </xf>
    <xf numFmtId="167" fontId="10" fillId="0" borderId="11" xfId="42" applyNumberFormat="1" applyFont="1" applyFill="1" applyBorder="1" applyAlignment="1" applyProtection="1">
      <alignment vertical="center"/>
      <protection/>
    </xf>
    <xf numFmtId="167" fontId="10" fillId="0" borderId="0" xfId="42" applyNumberFormat="1" applyFont="1" applyFill="1" applyBorder="1" applyAlignment="1" applyProtection="1">
      <alignment vertical="center"/>
      <protection/>
    </xf>
    <xf numFmtId="167" fontId="10" fillId="0" borderId="12" xfId="42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Fill="1" applyAlignment="1" applyProtection="1">
      <alignment vertical="center"/>
      <protection/>
    </xf>
    <xf numFmtId="42" fontId="10" fillId="0" borderId="12" xfId="42" applyNumberFormat="1" applyFont="1" applyFill="1" applyBorder="1" applyAlignment="1" applyProtection="1">
      <alignment vertical="center"/>
      <protection/>
    </xf>
    <xf numFmtId="42" fontId="10" fillId="0" borderId="0" xfId="42" applyNumberFormat="1" applyFont="1" applyFill="1" applyAlignment="1" applyProtection="1">
      <alignment vertical="center"/>
      <protection/>
    </xf>
    <xf numFmtId="37" fontId="10" fillId="0" borderId="0" xfId="0" applyFont="1" applyFill="1" applyAlignment="1" applyProtection="1" quotePrefix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vertical="center"/>
      <protection/>
    </xf>
    <xf numFmtId="165" fontId="10" fillId="0" borderId="0" xfId="44" applyNumberFormat="1" applyFont="1" applyFill="1" applyBorder="1" applyAlignment="1" applyProtection="1">
      <alignment vertical="center"/>
      <protection/>
    </xf>
    <xf numFmtId="37" fontId="10" fillId="0" borderId="0" xfId="4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 quotePrefix="1">
      <alignment vertical="center"/>
      <protection/>
    </xf>
    <xf numFmtId="167" fontId="12" fillId="0" borderId="0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165" fontId="10" fillId="0" borderId="13" xfId="44" applyNumberFormat="1" applyFont="1" applyFill="1" applyBorder="1" applyAlignment="1" applyProtection="1">
      <alignment vertical="center"/>
      <protection/>
    </xf>
    <xf numFmtId="41" fontId="10" fillId="0" borderId="12" xfId="44" applyNumberFormat="1" applyFont="1" applyFill="1" applyBorder="1" applyAlignment="1" applyProtection="1">
      <alignment vertical="center"/>
      <protection/>
    </xf>
    <xf numFmtId="167" fontId="10" fillId="0" borderId="12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Alignment="1">
      <alignment vertical="center"/>
    </xf>
    <xf numFmtId="167" fontId="10" fillId="0" borderId="14" xfId="42" applyNumberFormat="1" applyFont="1" applyFill="1" applyBorder="1" applyAlignment="1" applyProtection="1">
      <alignment vertical="center"/>
      <protection/>
    </xf>
    <xf numFmtId="167" fontId="10" fillId="0" borderId="15" xfId="42" applyNumberFormat="1" applyFont="1" applyFill="1" applyBorder="1" applyAlignment="1" applyProtection="1">
      <alignment vertical="center"/>
      <protection/>
    </xf>
    <xf numFmtId="37" fontId="11" fillId="0" borderId="0" xfId="58" applyFont="1" applyFill="1" applyBorder="1" applyAlignment="1">
      <alignment horizontal="center" vertical="center"/>
      <protection/>
    </xf>
    <xf numFmtId="167" fontId="3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1819275</xdr:colOff>
      <xdr:row>7</xdr:row>
      <xdr:rowOff>19050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58"/>
  <sheetViews>
    <sheetView showGridLines="0" tabSelected="1" zoomScale="90" zoomScaleNormal="90" zoomScaleSheetLayoutView="100" zoomScalePageLayoutView="0" workbookViewId="0" topLeftCell="A1">
      <selection activeCell="H22" sqref="H22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3.57421875" style="2" customWidth="1"/>
    <col min="4" max="4" width="1.57421875" style="2" customWidth="1"/>
    <col min="5" max="5" width="14.7109375" style="2" customWidth="1"/>
    <col min="6" max="6" width="1.57421875" style="2" customWidth="1"/>
    <col min="7" max="7" width="13.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3.71093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9.00390625" style="1" customWidth="1"/>
  </cols>
  <sheetData>
    <row r="1" spans="1:256" ht="12">
      <c r="A1" s="5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3" customFormat="1" ht="10.5" customHeight="1">
      <c r="A2" s="5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4" customFormat="1" ht="16.5">
      <c r="A3" s="58"/>
      <c r="B3" s="22"/>
      <c r="C3" s="57" t="s">
        <v>100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4" customFormat="1" ht="8.25" customHeight="1">
      <c r="A4" s="58"/>
      <c r="B4" s="2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4" customFormat="1" ht="16.5">
      <c r="A5" s="58"/>
      <c r="B5" s="23"/>
      <c r="C5" s="57" t="s">
        <v>101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4" customFormat="1" ht="16.5">
      <c r="A6" s="58"/>
      <c r="B6" s="22"/>
      <c r="C6" s="57" t="s">
        <v>108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3" customFormat="1" ht="10.5" customHeight="1">
      <c r="A7" s="5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2">
      <c r="A8" s="5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5" ht="13.5">
      <c r="A10" s="35"/>
      <c r="B10" s="35"/>
      <c r="C10" s="35"/>
      <c r="D10" s="35"/>
      <c r="E10" s="35"/>
      <c r="F10" s="35"/>
      <c r="G10" s="35"/>
      <c r="H10" s="35"/>
      <c r="I10" s="36" t="s">
        <v>0</v>
      </c>
      <c r="J10" s="35"/>
      <c r="K10" s="35"/>
      <c r="L10" s="35"/>
      <c r="M10" s="36" t="s">
        <v>1</v>
      </c>
      <c r="N10" s="35"/>
      <c r="O10" s="35"/>
    </row>
    <row r="11" spans="1:15" ht="13.5">
      <c r="A11" s="35"/>
      <c r="B11" s="35"/>
      <c r="C11" s="37" t="s">
        <v>2</v>
      </c>
      <c r="D11" s="38"/>
      <c r="E11" s="37" t="s">
        <v>3</v>
      </c>
      <c r="F11" s="38"/>
      <c r="G11" s="37" t="s">
        <v>4</v>
      </c>
      <c r="H11" s="38"/>
      <c r="I11" s="37" t="s">
        <v>5</v>
      </c>
      <c r="J11" s="38"/>
      <c r="K11" s="37" t="s">
        <v>6</v>
      </c>
      <c r="L11" s="38"/>
      <c r="M11" s="37" t="s">
        <v>7</v>
      </c>
      <c r="N11" s="38"/>
      <c r="O11" s="37" t="s">
        <v>8</v>
      </c>
    </row>
    <row r="12" spans="1:15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27" s="7" customFormat="1" ht="13.5" customHeight="1">
      <c r="A13" s="39" t="s">
        <v>65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13.5" customHeight="1">
      <c r="A15" s="39" t="s">
        <v>73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2" customFormat="1" ht="13.5" customHeight="1">
      <c r="A16" s="29" t="s">
        <v>74</v>
      </c>
      <c r="B16" s="30" t="s">
        <v>9</v>
      </c>
      <c r="C16" s="40">
        <f>SUM(E16:O16)</f>
        <v>55226</v>
      </c>
      <c r="D16" s="29"/>
      <c r="E16" s="40">
        <v>17617</v>
      </c>
      <c r="F16" s="29"/>
      <c r="G16" s="40">
        <v>14438</v>
      </c>
      <c r="H16" s="29"/>
      <c r="I16" s="40">
        <v>23171</v>
      </c>
      <c r="J16" s="29"/>
      <c r="K16" s="40">
        <v>0</v>
      </c>
      <c r="L16" s="29"/>
      <c r="M16" s="40">
        <v>0</v>
      </c>
      <c r="N16" s="29"/>
      <c r="O16" s="40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2" customFormat="1" ht="13.5" customHeight="1">
      <c r="A17" s="29"/>
      <c r="B17" s="30"/>
      <c r="C17" s="41"/>
      <c r="D17" s="29"/>
      <c r="E17" s="41"/>
      <c r="F17" s="29"/>
      <c r="G17" s="41"/>
      <c r="H17" s="29"/>
      <c r="I17" s="41"/>
      <c r="J17" s="29"/>
      <c r="K17" s="41"/>
      <c r="L17" s="29"/>
      <c r="M17" s="41"/>
      <c r="N17" s="29"/>
      <c r="O17" s="4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3.5" customHeight="1">
      <c r="A18" s="39" t="s">
        <v>61</v>
      </c>
      <c r="B18" s="42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13.5" customHeight="1">
      <c r="A19" s="39" t="s">
        <v>25</v>
      </c>
      <c r="B19" s="42" t="s">
        <v>9</v>
      </c>
      <c r="C19" s="29">
        <f>SUM(E19:O19)</f>
        <v>1008670</v>
      </c>
      <c r="D19" s="29"/>
      <c r="E19" s="29">
        <v>397338</v>
      </c>
      <c r="F19" s="29"/>
      <c r="G19" s="29">
        <v>50287</v>
      </c>
      <c r="H19" s="29"/>
      <c r="I19" s="29">
        <v>330291</v>
      </c>
      <c r="J19" s="29"/>
      <c r="K19" s="29">
        <v>7407</v>
      </c>
      <c r="L19" s="29"/>
      <c r="M19" s="29">
        <v>198368</v>
      </c>
      <c r="N19" s="29"/>
      <c r="O19" s="29">
        <v>24979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13.5" customHeight="1">
      <c r="A20" s="39" t="s">
        <v>10</v>
      </c>
      <c r="B20" s="42" t="s">
        <v>9</v>
      </c>
      <c r="C20" s="29">
        <f>SUM(E20:O20)</f>
        <v>1677464</v>
      </c>
      <c r="D20" s="29"/>
      <c r="E20" s="29">
        <v>1131917</v>
      </c>
      <c r="F20" s="29"/>
      <c r="G20" s="29">
        <v>48826</v>
      </c>
      <c r="H20" s="29"/>
      <c r="I20" s="29">
        <v>386965</v>
      </c>
      <c r="J20" s="29"/>
      <c r="K20" s="29">
        <v>33950</v>
      </c>
      <c r="L20" s="29"/>
      <c r="M20" s="29">
        <v>75806</v>
      </c>
      <c r="N20" s="29"/>
      <c r="O20" s="29">
        <v>0</v>
      </c>
      <c r="P20" s="13"/>
      <c r="Q20" s="13"/>
      <c r="R20" s="13"/>
      <c r="S20" s="13"/>
      <c r="T20" s="13"/>
      <c r="U20" s="13"/>
      <c r="V20" s="13"/>
      <c r="W20" s="13"/>
      <c r="X20" s="5"/>
      <c r="Y20" s="5"/>
      <c r="Z20" s="5"/>
      <c r="AA20" s="5"/>
    </row>
    <row r="21" spans="1:27" s="7" customFormat="1" ht="13.5" customHeight="1">
      <c r="A21" s="39" t="s">
        <v>11</v>
      </c>
      <c r="B21" s="42" t="s">
        <v>9</v>
      </c>
      <c r="C21" s="29">
        <f aca="true" t="shared" si="0" ref="C21:C40">SUM(E21:O21)</f>
        <v>3358900</v>
      </c>
      <c r="D21" s="29"/>
      <c r="E21" s="29">
        <v>1468228</v>
      </c>
      <c r="F21" s="29"/>
      <c r="G21" s="29">
        <v>347065</v>
      </c>
      <c r="H21" s="29"/>
      <c r="I21" s="29">
        <v>687439</v>
      </c>
      <c r="J21" s="29"/>
      <c r="K21" s="29">
        <v>45668</v>
      </c>
      <c r="L21" s="29"/>
      <c r="M21" s="29">
        <v>785396</v>
      </c>
      <c r="N21" s="29"/>
      <c r="O21" s="29">
        <v>25104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13.5" customHeight="1">
      <c r="A22" s="39" t="s">
        <v>15</v>
      </c>
      <c r="B22" s="42" t="s">
        <v>9</v>
      </c>
      <c r="C22" s="29">
        <f>SUM(E22:O22)</f>
        <v>970046</v>
      </c>
      <c r="D22" s="29"/>
      <c r="E22" s="29">
        <v>423542</v>
      </c>
      <c r="F22" s="29"/>
      <c r="G22" s="29">
        <v>42200</v>
      </c>
      <c r="H22" s="29"/>
      <c r="I22" s="29">
        <v>279804</v>
      </c>
      <c r="J22" s="29"/>
      <c r="K22" s="29">
        <v>919</v>
      </c>
      <c r="L22" s="29"/>
      <c r="M22" s="29">
        <v>191191</v>
      </c>
      <c r="N22" s="29"/>
      <c r="O22" s="29">
        <v>32390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13.5" customHeight="1">
      <c r="A23" s="39" t="s">
        <v>88</v>
      </c>
      <c r="B23" s="42" t="s">
        <v>9</v>
      </c>
      <c r="C23" s="29">
        <f t="shared" si="0"/>
        <v>1139562</v>
      </c>
      <c r="D23" s="29"/>
      <c r="E23" s="29">
        <v>430627</v>
      </c>
      <c r="F23" s="29"/>
      <c r="G23" s="29">
        <v>81283</v>
      </c>
      <c r="H23" s="29"/>
      <c r="I23" s="29">
        <v>380535</v>
      </c>
      <c r="J23" s="29"/>
      <c r="K23" s="29">
        <v>1568</v>
      </c>
      <c r="L23" s="29"/>
      <c r="M23" s="29">
        <v>243884</v>
      </c>
      <c r="N23" s="29"/>
      <c r="O23" s="29">
        <v>1665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7" customFormat="1" ht="13.5" customHeight="1">
      <c r="A24" s="39" t="s">
        <v>103</v>
      </c>
      <c r="B24" s="42"/>
      <c r="C24" s="29">
        <f t="shared" si="0"/>
        <v>1184151</v>
      </c>
      <c r="D24" s="29"/>
      <c r="E24" s="29">
        <v>666970</v>
      </c>
      <c r="F24" s="29"/>
      <c r="G24" s="29">
        <v>47244</v>
      </c>
      <c r="H24" s="29"/>
      <c r="I24" s="29">
        <v>354159</v>
      </c>
      <c r="J24" s="29"/>
      <c r="K24" s="29">
        <v>11432</v>
      </c>
      <c r="L24" s="29"/>
      <c r="M24" s="29">
        <v>95669</v>
      </c>
      <c r="N24" s="29"/>
      <c r="O24" s="29">
        <v>8677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7" customFormat="1" ht="13.5" customHeight="1">
      <c r="A25" s="39" t="s">
        <v>109</v>
      </c>
      <c r="B25" s="42"/>
      <c r="C25" s="29">
        <f t="shared" si="0"/>
        <v>8780</v>
      </c>
      <c r="D25" s="29"/>
      <c r="E25" s="29">
        <v>0</v>
      </c>
      <c r="F25" s="29"/>
      <c r="G25" s="29">
        <v>0</v>
      </c>
      <c r="H25" s="29"/>
      <c r="I25" s="29">
        <v>0</v>
      </c>
      <c r="J25" s="29"/>
      <c r="K25" s="29">
        <v>0</v>
      </c>
      <c r="L25" s="29"/>
      <c r="M25" s="29">
        <v>8780</v>
      </c>
      <c r="N25" s="29"/>
      <c r="O25" s="29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7" customFormat="1" ht="13.5" customHeight="1">
      <c r="A26" s="39" t="s">
        <v>94</v>
      </c>
      <c r="B26" s="42"/>
      <c r="C26" s="29">
        <f>SUM(E26:O26)</f>
        <v>631887</v>
      </c>
      <c r="D26" s="29"/>
      <c r="E26" s="29">
        <v>175451</v>
      </c>
      <c r="F26" s="29"/>
      <c r="G26" s="29">
        <v>140254</v>
      </c>
      <c r="H26" s="29"/>
      <c r="I26" s="29">
        <v>233013</v>
      </c>
      <c r="J26" s="29"/>
      <c r="K26" s="29">
        <v>0</v>
      </c>
      <c r="L26" s="29"/>
      <c r="M26" s="29">
        <v>83169</v>
      </c>
      <c r="N26" s="29"/>
      <c r="O26" s="29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" customFormat="1" ht="13.5" customHeight="1">
      <c r="A27" s="39" t="s">
        <v>16</v>
      </c>
      <c r="B27" s="42" t="s">
        <v>9</v>
      </c>
      <c r="C27" s="29">
        <f t="shared" si="0"/>
        <v>952241</v>
      </c>
      <c r="D27" s="29"/>
      <c r="E27" s="29">
        <v>207615</v>
      </c>
      <c r="F27" s="29"/>
      <c r="G27" s="29">
        <v>256952</v>
      </c>
      <c r="H27" s="29"/>
      <c r="I27" s="29">
        <v>347297</v>
      </c>
      <c r="J27" s="29"/>
      <c r="K27" s="29">
        <v>0</v>
      </c>
      <c r="L27" s="29"/>
      <c r="M27" s="29">
        <v>135727</v>
      </c>
      <c r="N27" s="29"/>
      <c r="O27" s="29">
        <v>4650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7" customFormat="1" ht="13.5" customHeight="1">
      <c r="A28" s="39" t="s">
        <v>17</v>
      </c>
      <c r="B28" s="42" t="s">
        <v>9</v>
      </c>
      <c r="C28" s="29">
        <f t="shared" si="0"/>
        <v>344839</v>
      </c>
      <c r="D28" s="29"/>
      <c r="E28" s="29">
        <v>139871</v>
      </c>
      <c r="F28" s="29"/>
      <c r="G28" s="29">
        <v>40269</v>
      </c>
      <c r="H28" s="29"/>
      <c r="I28" s="29">
        <v>130213</v>
      </c>
      <c r="J28" s="29"/>
      <c r="K28" s="29">
        <v>0</v>
      </c>
      <c r="L28" s="29"/>
      <c r="M28" s="29">
        <v>34486</v>
      </c>
      <c r="N28" s="29"/>
      <c r="O28" s="29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3.5" customHeight="1">
      <c r="A29" s="39" t="s">
        <v>26</v>
      </c>
      <c r="B29" s="42" t="s">
        <v>9</v>
      </c>
      <c r="C29" s="29">
        <f t="shared" si="0"/>
        <v>93723</v>
      </c>
      <c r="D29" s="29"/>
      <c r="E29" s="29">
        <v>41250</v>
      </c>
      <c r="F29" s="29"/>
      <c r="G29" s="29">
        <v>9943</v>
      </c>
      <c r="H29" s="29"/>
      <c r="I29" s="29">
        <v>37661</v>
      </c>
      <c r="J29" s="29"/>
      <c r="K29" s="29">
        <v>0</v>
      </c>
      <c r="L29" s="29"/>
      <c r="M29" s="29">
        <v>4869</v>
      </c>
      <c r="N29" s="29"/>
      <c r="O29" s="29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7" customFormat="1" ht="13.5" customHeight="1">
      <c r="A30" s="39" t="s">
        <v>12</v>
      </c>
      <c r="B30" s="42" t="s">
        <v>9</v>
      </c>
      <c r="C30" s="29">
        <f t="shared" si="0"/>
        <v>2454361</v>
      </c>
      <c r="D30" s="29"/>
      <c r="E30" s="29">
        <v>429227</v>
      </c>
      <c r="F30" s="29"/>
      <c r="G30" s="29">
        <v>850860</v>
      </c>
      <c r="H30" s="29"/>
      <c r="I30" s="29">
        <v>860993</v>
      </c>
      <c r="J30" s="29"/>
      <c r="K30" s="29">
        <v>755</v>
      </c>
      <c r="L30" s="29"/>
      <c r="M30" s="29">
        <v>237823</v>
      </c>
      <c r="N30" s="29"/>
      <c r="O30" s="29">
        <v>74703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7" customFormat="1" ht="13.5" customHeight="1">
      <c r="A31" s="39" t="s">
        <v>18</v>
      </c>
      <c r="B31" s="42" t="s">
        <v>9</v>
      </c>
      <c r="C31" s="29">
        <f>SUM(E31:O31)</f>
        <v>1313861</v>
      </c>
      <c r="D31" s="29"/>
      <c r="E31" s="29">
        <v>354122</v>
      </c>
      <c r="F31" s="29"/>
      <c r="G31" s="29">
        <v>201952</v>
      </c>
      <c r="H31" s="29"/>
      <c r="I31" s="29">
        <v>431108</v>
      </c>
      <c r="J31" s="29"/>
      <c r="K31" s="29">
        <v>1448</v>
      </c>
      <c r="L31" s="29"/>
      <c r="M31" s="29">
        <v>322871</v>
      </c>
      <c r="N31" s="29"/>
      <c r="O31" s="29">
        <v>2360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7" customFormat="1" ht="13.5" customHeight="1">
      <c r="A32" s="39" t="s">
        <v>66</v>
      </c>
      <c r="B32" s="42" t="s">
        <v>9</v>
      </c>
      <c r="C32" s="29">
        <f t="shared" si="0"/>
        <v>592275</v>
      </c>
      <c r="D32" s="29"/>
      <c r="E32" s="29">
        <v>340129</v>
      </c>
      <c r="F32" s="29"/>
      <c r="G32" s="29">
        <v>28354</v>
      </c>
      <c r="H32" s="29"/>
      <c r="I32" s="29">
        <v>109381</v>
      </c>
      <c r="J32" s="29"/>
      <c r="K32" s="29">
        <v>21135</v>
      </c>
      <c r="L32" s="29"/>
      <c r="M32" s="29">
        <v>93276</v>
      </c>
      <c r="N32" s="29"/>
      <c r="O32" s="29">
        <v>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" customFormat="1" ht="13.5" customHeight="1">
      <c r="A33" s="39" t="s">
        <v>13</v>
      </c>
      <c r="B33" s="42" t="s">
        <v>9</v>
      </c>
      <c r="C33" s="29">
        <f t="shared" si="0"/>
        <v>1689275</v>
      </c>
      <c r="D33" s="29"/>
      <c r="E33" s="29">
        <v>1130039</v>
      </c>
      <c r="F33" s="29"/>
      <c r="G33" s="29">
        <v>68145</v>
      </c>
      <c r="H33" s="29"/>
      <c r="I33" s="29">
        <v>364441</v>
      </c>
      <c r="J33" s="29"/>
      <c r="K33" s="29">
        <v>7316</v>
      </c>
      <c r="L33" s="29"/>
      <c r="M33" s="29">
        <v>119348</v>
      </c>
      <c r="N33" s="29"/>
      <c r="O33" s="29">
        <v>-14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7" customFormat="1" ht="13.5" customHeight="1">
      <c r="A34" s="39" t="s">
        <v>63</v>
      </c>
      <c r="B34" s="42"/>
      <c r="C34" s="29">
        <f t="shared" si="0"/>
        <v>166623</v>
      </c>
      <c r="D34" s="29"/>
      <c r="E34" s="29">
        <v>101754</v>
      </c>
      <c r="F34" s="29"/>
      <c r="G34" s="29">
        <v>0</v>
      </c>
      <c r="H34" s="29"/>
      <c r="I34" s="29">
        <v>52698</v>
      </c>
      <c r="J34" s="29"/>
      <c r="K34" s="29">
        <v>0</v>
      </c>
      <c r="L34" s="29"/>
      <c r="M34" s="29">
        <v>12171</v>
      </c>
      <c r="N34" s="29"/>
      <c r="O34" s="29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7" customFormat="1" ht="13.5" customHeight="1">
      <c r="A35" s="39" t="s">
        <v>27</v>
      </c>
      <c r="B35" s="42" t="s">
        <v>9</v>
      </c>
      <c r="C35" s="29">
        <f t="shared" si="0"/>
        <v>1226566</v>
      </c>
      <c r="D35" s="29"/>
      <c r="E35" s="29">
        <v>785371</v>
      </c>
      <c r="F35" s="29"/>
      <c r="G35" s="29">
        <v>25620</v>
      </c>
      <c r="H35" s="29"/>
      <c r="I35" s="29">
        <v>286739</v>
      </c>
      <c r="J35" s="29"/>
      <c r="K35" s="29">
        <v>10208</v>
      </c>
      <c r="L35" s="29"/>
      <c r="M35" s="29">
        <v>120651</v>
      </c>
      <c r="N35" s="29"/>
      <c r="O35" s="29">
        <v>-2023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7" customFormat="1" ht="13.5" customHeight="1">
      <c r="A36" s="39" t="s">
        <v>19</v>
      </c>
      <c r="B36" s="42" t="s">
        <v>9</v>
      </c>
      <c r="C36" s="29">
        <f t="shared" si="0"/>
        <v>818793</v>
      </c>
      <c r="D36" s="29"/>
      <c r="E36" s="29">
        <v>208690</v>
      </c>
      <c r="F36" s="29"/>
      <c r="G36" s="29">
        <v>195734</v>
      </c>
      <c r="H36" s="29"/>
      <c r="I36" s="29">
        <v>305162</v>
      </c>
      <c r="J36" s="29"/>
      <c r="K36" s="29">
        <v>1500</v>
      </c>
      <c r="L36" s="29"/>
      <c r="M36" s="29">
        <v>96520</v>
      </c>
      <c r="N36" s="29"/>
      <c r="O36" s="29">
        <v>11187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7" customFormat="1" ht="13.5" customHeight="1">
      <c r="A37" s="39" t="s">
        <v>64</v>
      </c>
      <c r="B37" s="42"/>
      <c r="C37" s="29">
        <f t="shared" si="0"/>
        <v>1412163</v>
      </c>
      <c r="D37" s="29"/>
      <c r="E37" s="29">
        <v>425127</v>
      </c>
      <c r="F37" s="29"/>
      <c r="G37" s="29">
        <v>211690</v>
      </c>
      <c r="H37" s="29"/>
      <c r="I37" s="29">
        <v>463197</v>
      </c>
      <c r="J37" s="29"/>
      <c r="K37" s="29">
        <v>3644</v>
      </c>
      <c r="L37" s="29"/>
      <c r="M37" s="29">
        <v>306505</v>
      </c>
      <c r="N37" s="29"/>
      <c r="O37" s="29">
        <v>2000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7" customFormat="1" ht="13.5" customHeight="1">
      <c r="A38" s="39" t="s">
        <v>49</v>
      </c>
      <c r="B38" s="42"/>
      <c r="C38" s="29">
        <f t="shared" si="0"/>
        <v>395091</v>
      </c>
      <c r="D38" s="29"/>
      <c r="E38" s="29">
        <v>219341</v>
      </c>
      <c r="F38" s="29"/>
      <c r="G38" s="29">
        <v>23117</v>
      </c>
      <c r="H38" s="29"/>
      <c r="I38" s="29">
        <v>111623</v>
      </c>
      <c r="J38" s="29"/>
      <c r="K38" s="29">
        <v>6059</v>
      </c>
      <c r="L38" s="29"/>
      <c r="M38" s="29">
        <v>34951</v>
      </c>
      <c r="N38" s="29"/>
      <c r="O38" s="29"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7" customFormat="1" ht="13.5" customHeight="1">
      <c r="A39" s="39" t="s">
        <v>104</v>
      </c>
      <c r="B39" s="42"/>
      <c r="C39" s="29">
        <f t="shared" si="0"/>
        <v>1036170</v>
      </c>
      <c r="D39" s="29"/>
      <c r="E39" s="29">
        <v>354816</v>
      </c>
      <c r="F39" s="29"/>
      <c r="G39" s="29">
        <v>182898</v>
      </c>
      <c r="H39" s="29"/>
      <c r="I39" s="29">
        <v>343250</v>
      </c>
      <c r="J39" s="29"/>
      <c r="K39" s="29">
        <v>3025</v>
      </c>
      <c r="L39" s="29"/>
      <c r="M39" s="29">
        <v>130972</v>
      </c>
      <c r="N39" s="29"/>
      <c r="O39" s="29">
        <v>21209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7" customFormat="1" ht="13.5" customHeight="1">
      <c r="A40" s="39" t="s">
        <v>42</v>
      </c>
      <c r="B40" s="42" t="s">
        <v>9</v>
      </c>
      <c r="C40" s="29">
        <f t="shared" si="0"/>
        <v>865231</v>
      </c>
      <c r="D40" s="29"/>
      <c r="E40" s="29">
        <v>208063</v>
      </c>
      <c r="F40" s="29"/>
      <c r="G40" s="29">
        <v>211832</v>
      </c>
      <c r="H40" s="29"/>
      <c r="I40" s="29">
        <v>307885</v>
      </c>
      <c r="J40" s="29"/>
      <c r="K40" s="29">
        <v>0</v>
      </c>
      <c r="L40" s="29"/>
      <c r="M40" s="29">
        <v>137451</v>
      </c>
      <c r="N40" s="29"/>
      <c r="O40" s="29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7" customFormat="1" ht="13.5" customHeight="1">
      <c r="A41" s="39" t="s">
        <v>20</v>
      </c>
      <c r="B41" s="42" t="s">
        <v>9</v>
      </c>
      <c r="C41" s="29">
        <f aca="true" t="shared" si="1" ref="C41:C51">SUM(E41:O41)</f>
        <v>1089311</v>
      </c>
      <c r="D41" s="29"/>
      <c r="E41" s="29">
        <v>313182</v>
      </c>
      <c r="F41" s="29"/>
      <c r="G41" s="29">
        <v>199369</v>
      </c>
      <c r="H41" s="29"/>
      <c r="I41" s="29">
        <v>372412</v>
      </c>
      <c r="J41" s="29"/>
      <c r="K41" s="29">
        <v>1921</v>
      </c>
      <c r="L41" s="29"/>
      <c r="M41" s="29">
        <v>124246</v>
      </c>
      <c r="N41" s="29"/>
      <c r="O41" s="29">
        <v>78181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7" customFormat="1" ht="13.5" customHeight="1">
      <c r="A42" s="39" t="s">
        <v>28</v>
      </c>
      <c r="B42" s="42" t="s">
        <v>9</v>
      </c>
      <c r="C42" s="29">
        <f t="shared" si="1"/>
        <v>133667</v>
      </c>
      <c r="D42" s="29"/>
      <c r="E42" s="29">
        <v>56227</v>
      </c>
      <c r="F42" s="29"/>
      <c r="G42" s="29">
        <v>6802</v>
      </c>
      <c r="H42" s="29"/>
      <c r="I42" s="29">
        <v>63997</v>
      </c>
      <c r="J42" s="29"/>
      <c r="K42" s="29">
        <v>0</v>
      </c>
      <c r="L42" s="29"/>
      <c r="M42" s="29">
        <v>6641</v>
      </c>
      <c r="N42" s="29"/>
      <c r="O42" s="29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7" customFormat="1" ht="13.5" customHeight="1">
      <c r="A43" s="39" t="s">
        <v>29</v>
      </c>
      <c r="B43" s="42" t="s">
        <v>9</v>
      </c>
      <c r="C43" s="29">
        <f t="shared" si="1"/>
        <v>110568</v>
      </c>
      <c r="D43" s="29"/>
      <c r="E43" s="29">
        <v>50625</v>
      </c>
      <c r="F43" s="29"/>
      <c r="G43" s="29">
        <v>8435</v>
      </c>
      <c r="H43" s="29"/>
      <c r="I43" s="29">
        <v>42691</v>
      </c>
      <c r="J43" s="29"/>
      <c r="K43" s="29">
        <v>500</v>
      </c>
      <c r="L43" s="29"/>
      <c r="M43" s="29">
        <v>6338</v>
      </c>
      <c r="N43" s="29"/>
      <c r="O43" s="29">
        <v>1979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ht="13.5" customHeight="1">
      <c r="A44" s="39" t="s">
        <v>21</v>
      </c>
      <c r="B44" s="42"/>
      <c r="C44" s="29">
        <f t="shared" si="1"/>
        <v>446206</v>
      </c>
      <c r="D44" s="29"/>
      <c r="E44" s="29">
        <v>177412</v>
      </c>
      <c r="F44" s="29"/>
      <c r="G44" s="29">
        <v>45784</v>
      </c>
      <c r="H44" s="29"/>
      <c r="I44" s="29">
        <v>159806</v>
      </c>
      <c r="J44" s="29"/>
      <c r="K44" s="29">
        <v>452</v>
      </c>
      <c r="L44" s="29"/>
      <c r="M44" s="29">
        <v>62752</v>
      </c>
      <c r="N44" s="29"/>
      <c r="O44" s="29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7" customFormat="1" ht="13.5" customHeight="1">
      <c r="A45" s="39" t="s">
        <v>95</v>
      </c>
      <c r="B45" s="42" t="s">
        <v>9</v>
      </c>
      <c r="C45" s="29">
        <f t="shared" si="1"/>
        <v>2912444</v>
      </c>
      <c r="D45" s="29"/>
      <c r="E45" s="29">
        <v>1790719</v>
      </c>
      <c r="F45" s="29"/>
      <c r="G45" s="29">
        <v>210414</v>
      </c>
      <c r="H45" s="29"/>
      <c r="I45" s="29">
        <v>692690</v>
      </c>
      <c r="J45" s="29"/>
      <c r="K45" s="29">
        <v>25966</v>
      </c>
      <c r="L45" s="29"/>
      <c r="M45" s="29">
        <v>192655</v>
      </c>
      <c r="N45" s="29"/>
      <c r="O45" s="29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7" customFormat="1" ht="13.5" customHeight="1">
      <c r="A46" s="39" t="s">
        <v>14</v>
      </c>
      <c r="B46" s="42" t="s">
        <v>9</v>
      </c>
      <c r="C46" s="29">
        <f t="shared" si="1"/>
        <v>1743290</v>
      </c>
      <c r="D46" s="29"/>
      <c r="E46" s="29">
        <v>1008906</v>
      </c>
      <c r="F46" s="29"/>
      <c r="G46" s="29">
        <v>96966</v>
      </c>
      <c r="H46" s="29"/>
      <c r="I46" s="29">
        <v>556340</v>
      </c>
      <c r="J46" s="29"/>
      <c r="K46" s="29">
        <v>9531</v>
      </c>
      <c r="L46" s="29"/>
      <c r="M46" s="29">
        <v>68865</v>
      </c>
      <c r="N46" s="29"/>
      <c r="O46" s="29">
        <v>2682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7" customFormat="1" ht="13.5" customHeight="1">
      <c r="A47" s="39" t="s">
        <v>22</v>
      </c>
      <c r="B47" s="42"/>
      <c r="C47" s="29">
        <f t="shared" si="1"/>
        <v>1376635</v>
      </c>
      <c r="D47" s="29"/>
      <c r="E47" s="29">
        <v>326488</v>
      </c>
      <c r="F47" s="29"/>
      <c r="G47" s="29">
        <v>279748</v>
      </c>
      <c r="H47" s="29"/>
      <c r="I47" s="29">
        <v>438457</v>
      </c>
      <c r="J47" s="29"/>
      <c r="K47" s="29">
        <v>175</v>
      </c>
      <c r="L47" s="29"/>
      <c r="M47" s="29">
        <v>276849</v>
      </c>
      <c r="N47" s="29"/>
      <c r="O47" s="29">
        <v>54918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7" customFormat="1" ht="13.5" customHeight="1">
      <c r="A48" s="39" t="s">
        <v>105</v>
      </c>
      <c r="B48" s="42"/>
      <c r="C48" s="29">
        <f t="shared" si="1"/>
        <v>2751420</v>
      </c>
      <c r="D48" s="29"/>
      <c r="E48" s="29">
        <v>1471825</v>
      </c>
      <c r="F48" s="29"/>
      <c r="G48" s="29">
        <v>122844</v>
      </c>
      <c r="H48" s="29"/>
      <c r="I48" s="29">
        <v>896230</v>
      </c>
      <c r="J48" s="29"/>
      <c r="K48" s="29">
        <v>41057</v>
      </c>
      <c r="L48" s="29"/>
      <c r="M48" s="29">
        <v>165540</v>
      </c>
      <c r="N48" s="29"/>
      <c r="O48" s="29">
        <v>53924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7" customFormat="1" ht="13.5" customHeight="1">
      <c r="A49" s="39" t="s">
        <v>110</v>
      </c>
      <c r="B49" s="42"/>
      <c r="C49" s="29">
        <f>SUM(E49:O49)</f>
        <v>358604</v>
      </c>
      <c r="D49" s="29"/>
      <c r="E49" s="29">
        <v>102032</v>
      </c>
      <c r="F49" s="29"/>
      <c r="G49" s="29">
        <v>43167</v>
      </c>
      <c r="H49" s="29"/>
      <c r="I49" s="29">
        <v>106805</v>
      </c>
      <c r="J49" s="29"/>
      <c r="K49" s="29">
        <v>0</v>
      </c>
      <c r="L49" s="29"/>
      <c r="M49" s="29">
        <v>78492</v>
      </c>
      <c r="N49" s="29"/>
      <c r="O49" s="29">
        <v>28108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7" customFormat="1" ht="13.5" customHeight="1">
      <c r="A50" s="39" t="s">
        <v>23</v>
      </c>
      <c r="B50" s="42" t="s">
        <v>9</v>
      </c>
      <c r="C50" s="29">
        <f t="shared" si="1"/>
        <v>1866258</v>
      </c>
      <c r="D50" s="29"/>
      <c r="E50" s="29">
        <v>611055</v>
      </c>
      <c r="F50" s="29"/>
      <c r="G50" s="29">
        <v>357960</v>
      </c>
      <c r="H50" s="29"/>
      <c r="I50" s="29">
        <v>668571</v>
      </c>
      <c r="J50" s="29"/>
      <c r="K50" s="29">
        <v>3404</v>
      </c>
      <c r="L50" s="29"/>
      <c r="M50" s="29">
        <v>216433</v>
      </c>
      <c r="N50" s="29"/>
      <c r="O50" s="29">
        <v>8835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7" customFormat="1" ht="13.5" customHeight="1">
      <c r="A51" s="39" t="s">
        <v>24</v>
      </c>
      <c r="B51" s="42" t="s">
        <v>9</v>
      </c>
      <c r="C51" s="29">
        <f t="shared" si="1"/>
        <v>2374975</v>
      </c>
      <c r="D51" s="29"/>
      <c r="E51" s="29">
        <v>389107</v>
      </c>
      <c r="F51" s="29"/>
      <c r="G51" s="29">
        <v>437101</v>
      </c>
      <c r="H51" s="29"/>
      <c r="I51" s="29">
        <v>546935</v>
      </c>
      <c r="J51" s="29"/>
      <c r="K51" s="29">
        <v>770</v>
      </c>
      <c r="L51" s="29"/>
      <c r="M51" s="29">
        <v>992762</v>
      </c>
      <c r="N51" s="29"/>
      <c r="O51" s="29">
        <v>8300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7" customFormat="1" ht="13.5" customHeight="1">
      <c r="A52" s="39" t="s">
        <v>30</v>
      </c>
      <c r="B52" s="42" t="s">
        <v>9</v>
      </c>
      <c r="C52" s="29">
        <f>SUM(E52:O52)</f>
        <v>83567</v>
      </c>
      <c r="D52" s="29"/>
      <c r="E52" s="29">
        <v>43500</v>
      </c>
      <c r="F52" s="29"/>
      <c r="G52" s="29">
        <v>2315</v>
      </c>
      <c r="H52" s="29"/>
      <c r="I52" s="29">
        <v>33117</v>
      </c>
      <c r="J52" s="29"/>
      <c r="K52" s="29">
        <v>1198</v>
      </c>
      <c r="L52" s="29"/>
      <c r="M52" s="29">
        <v>3437</v>
      </c>
      <c r="N52" s="29"/>
      <c r="O52" s="29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7" customFormat="1" ht="13.5" customHeight="1">
      <c r="A53" s="39" t="s">
        <v>31</v>
      </c>
      <c r="B53" s="42" t="s">
        <v>9</v>
      </c>
      <c r="C53" s="29">
        <f>SUM(E53:O53)</f>
        <v>102283</v>
      </c>
      <c r="D53" s="29"/>
      <c r="E53" s="29">
        <v>56440</v>
      </c>
      <c r="F53" s="29"/>
      <c r="G53" s="29">
        <v>0</v>
      </c>
      <c r="H53" s="29"/>
      <c r="I53" s="29">
        <v>40798</v>
      </c>
      <c r="J53" s="29"/>
      <c r="K53" s="29">
        <v>0</v>
      </c>
      <c r="L53" s="29"/>
      <c r="M53" s="29">
        <v>5045</v>
      </c>
      <c r="N53" s="29"/>
      <c r="O53" s="29"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7" customFormat="1" ht="13.5" customHeight="1">
      <c r="A54" s="39" t="s">
        <v>106</v>
      </c>
      <c r="B54" s="42" t="s">
        <v>9</v>
      </c>
      <c r="C54" s="29">
        <f>SUM(E54:O54)</f>
        <v>1171039</v>
      </c>
      <c r="D54" s="29"/>
      <c r="E54" s="29">
        <v>260391</v>
      </c>
      <c r="F54" s="29"/>
      <c r="G54" s="29">
        <v>317854</v>
      </c>
      <c r="H54" s="29"/>
      <c r="I54" s="29">
        <v>423044</v>
      </c>
      <c r="J54" s="29"/>
      <c r="K54" s="29">
        <v>430</v>
      </c>
      <c r="L54" s="29"/>
      <c r="M54" s="29">
        <v>155372</v>
      </c>
      <c r="N54" s="29"/>
      <c r="O54" s="29">
        <v>13948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7" customFormat="1" ht="13.5" customHeight="1">
      <c r="A55" s="39" t="s">
        <v>87</v>
      </c>
      <c r="B55" s="42" t="s">
        <v>9</v>
      </c>
      <c r="C55" s="34">
        <f>SUM(E55:O55)</f>
        <v>906236</v>
      </c>
      <c r="D55" s="29"/>
      <c r="E55" s="34">
        <v>204908</v>
      </c>
      <c r="F55" s="29"/>
      <c r="G55" s="34">
        <v>188605</v>
      </c>
      <c r="H55" s="29"/>
      <c r="I55" s="29">
        <v>288240</v>
      </c>
      <c r="J55" s="29"/>
      <c r="K55" s="34">
        <v>0</v>
      </c>
      <c r="L55" s="29"/>
      <c r="M55" s="34">
        <v>213757</v>
      </c>
      <c r="N55" s="29"/>
      <c r="O55" s="29">
        <v>10726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7" customFormat="1" ht="13.5" customHeight="1">
      <c r="A56" s="39" t="s">
        <v>71</v>
      </c>
      <c r="B56" s="42" t="s">
        <v>9</v>
      </c>
      <c r="C56" s="31">
        <f>SUM(E56:O56)</f>
        <v>40767175</v>
      </c>
      <c r="D56" s="29"/>
      <c r="E56" s="31">
        <f>SUM(E19:E55)</f>
        <v>16502305</v>
      </c>
      <c r="F56" s="29"/>
      <c r="G56" s="31">
        <f>SUM(G19:G55)</f>
        <v>5381889</v>
      </c>
      <c r="H56" s="29"/>
      <c r="I56" s="32">
        <f>SUM(I19:I55)</f>
        <v>12133987</v>
      </c>
      <c r="J56" s="29"/>
      <c r="K56" s="31">
        <f>SUM(K19:K55)</f>
        <v>241438</v>
      </c>
      <c r="L56" s="29"/>
      <c r="M56" s="31">
        <f>SUM(M19:M55)</f>
        <v>6039068</v>
      </c>
      <c r="N56" s="29"/>
      <c r="O56" s="32">
        <f>SUM(O19:O55)</f>
        <v>468488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13.5" customHeight="1">
      <c r="A57" s="39"/>
      <c r="B57" s="4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7" customFormat="1" ht="13.5" customHeight="1">
      <c r="A58" s="39" t="s">
        <v>58</v>
      </c>
      <c r="B58" s="42" t="s">
        <v>9</v>
      </c>
      <c r="C58" s="31">
        <f>SUM(E58:O58)</f>
        <v>40822401</v>
      </c>
      <c r="D58" s="29"/>
      <c r="E58" s="31">
        <f>SUM(E56,E16)</f>
        <v>16519922</v>
      </c>
      <c r="F58" s="29"/>
      <c r="G58" s="31">
        <f>SUM(G56,G16)</f>
        <v>5396327</v>
      </c>
      <c r="H58" s="29"/>
      <c r="I58" s="31">
        <f>SUM(I56,I16)</f>
        <v>12157158</v>
      </c>
      <c r="J58" s="29"/>
      <c r="K58" s="31">
        <f>SUM(K56,K16)</f>
        <v>241438</v>
      </c>
      <c r="L58" s="29"/>
      <c r="M58" s="31">
        <f>SUM(M56,M16:M16)</f>
        <v>6039068</v>
      </c>
      <c r="N58" s="29"/>
      <c r="O58" s="31">
        <f>SUM(O56,O16)</f>
        <v>468488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7" customFormat="1" ht="13.5" customHeight="1">
      <c r="A59" s="39"/>
      <c r="B59" s="42" t="s">
        <v>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13.5" customHeight="1">
      <c r="A60" s="39" t="s">
        <v>75</v>
      </c>
      <c r="B60" s="42" t="s">
        <v>9</v>
      </c>
      <c r="C60" s="29" t="s">
        <v>9</v>
      </c>
      <c r="D60" s="29"/>
      <c r="E60" s="29" t="s">
        <v>9</v>
      </c>
      <c r="F60" s="29" t="s">
        <v>9</v>
      </c>
      <c r="G60" s="29" t="s">
        <v>9</v>
      </c>
      <c r="H60" s="29" t="s">
        <v>9</v>
      </c>
      <c r="I60" s="29" t="s">
        <v>9</v>
      </c>
      <c r="J60" s="29" t="s">
        <v>9</v>
      </c>
      <c r="K60" s="29" t="s">
        <v>9</v>
      </c>
      <c r="L60" s="29" t="s">
        <v>9</v>
      </c>
      <c r="M60" s="29" t="s">
        <v>9</v>
      </c>
      <c r="N60" s="29" t="s">
        <v>9</v>
      </c>
      <c r="O60" s="29" t="s">
        <v>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7" customFormat="1" ht="13.5" customHeight="1">
      <c r="A61" s="39" t="s">
        <v>32</v>
      </c>
      <c r="B61" s="42" t="s">
        <v>9</v>
      </c>
      <c r="C61" s="29">
        <f aca="true" t="shared" si="2" ref="C61:C71">SUM(E61:O61)</f>
        <v>2763893</v>
      </c>
      <c r="D61" s="29"/>
      <c r="E61" s="29">
        <v>988523</v>
      </c>
      <c r="F61" s="29"/>
      <c r="G61" s="29">
        <v>230235</v>
      </c>
      <c r="H61" s="29"/>
      <c r="I61" s="29">
        <v>652090</v>
      </c>
      <c r="J61" s="29"/>
      <c r="K61" s="29">
        <v>131587</v>
      </c>
      <c r="L61" s="29"/>
      <c r="M61" s="29">
        <v>665374</v>
      </c>
      <c r="N61" s="29"/>
      <c r="O61" s="29">
        <v>96084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7" customFormat="1" ht="13.5" customHeight="1">
      <c r="A62" s="39" t="s">
        <v>10</v>
      </c>
      <c r="B62" s="42" t="s">
        <v>9</v>
      </c>
      <c r="C62" s="29">
        <f t="shared" si="2"/>
        <v>808810</v>
      </c>
      <c r="D62" s="29"/>
      <c r="E62" s="29">
        <v>396094</v>
      </c>
      <c r="F62" s="29"/>
      <c r="G62" s="29">
        <v>62952</v>
      </c>
      <c r="H62" s="29"/>
      <c r="I62" s="29">
        <v>276220</v>
      </c>
      <c r="J62" s="29"/>
      <c r="K62" s="29">
        <v>15613</v>
      </c>
      <c r="L62" s="29"/>
      <c r="M62" s="29">
        <v>57931</v>
      </c>
      <c r="N62" s="29"/>
      <c r="O62" s="29"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7" customFormat="1" ht="13.5" customHeight="1">
      <c r="A63" s="39" t="s">
        <v>50</v>
      </c>
      <c r="B63" s="42" t="s">
        <v>9</v>
      </c>
      <c r="C63" s="29">
        <f t="shared" si="2"/>
        <v>995228</v>
      </c>
      <c r="D63" s="29"/>
      <c r="E63" s="29">
        <v>564690</v>
      </c>
      <c r="F63" s="29"/>
      <c r="G63" s="29">
        <v>51323</v>
      </c>
      <c r="H63" s="29"/>
      <c r="I63" s="29">
        <v>314310</v>
      </c>
      <c r="J63" s="29"/>
      <c r="K63" s="29">
        <v>9272</v>
      </c>
      <c r="L63" s="29"/>
      <c r="M63" s="29">
        <v>55633</v>
      </c>
      <c r="N63" s="29"/>
      <c r="O63" s="29"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7" customFormat="1" ht="13.5" customHeight="1">
      <c r="A64" s="39" t="s">
        <v>33</v>
      </c>
      <c r="B64" s="42" t="s">
        <v>9</v>
      </c>
      <c r="C64" s="33">
        <f t="shared" si="2"/>
        <v>165003</v>
      </c>
      <c r="D64" s="29"/>
      <c r="E64" s="29">
        <v>88726</v>
      </c>
      <c r="F64" s="29"/>
      <c r="G64" s="29">
        <v>3562</v>
      </c>
      <c r="H64" s="29"/>
      <c r="I64" s="29">
        <v>64943</v>
      </c>
      <c r="J64" s="29"/>
      <c r="K64" s="29">
        <v>126</v>
      </c>
      <c r="L64" s="29"/>
      <c r="M64" s="29">
        <v>6281</v>
      </c>
      <c r="N64" s="29"/>
      <c r="O64" s="29">
        <v>1365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7" customFormat="1" ht="13.5" customHeight="1">
      <c r="A65" s="39" t="s">
        <v>88</v>
      </c>
      <c r="B65" s="42" t="s">
        <v>9</v>
      </c>
      <c r="C65" s="33">
        <f t="shared" si="2"/>
        <v>107490</v>
      </c>
      <c r="D65" s="33"/>
      <c r="E65" s="29">
        <v>62356</v>
      </c>
      <c r="F65" s="33"/>
      <c r="G65" s="29">
        <v>0</v>
      </c>
      <c r="H65" s="29"/>
      <c r="I65" s="29">
        <v>45074</v>
      </c>
      <c r="J65" s="29"/>
      <c r="K65" s="29">
        <v>0</v>
      </c>
      <c r="L65" s="29"/>
      <c r="M65" s="29">
        <v>60</v>
      </c>
      <c r="N65" s="29"/>
      <c r="O65" s="29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7" customFormat="1" ht="13.5" customHeight="1">
      <c r="A66" s="39" t="s">
        <v>103</v>
      </c>
      <c r="B66" s="42"/>
      <c r="C66" s="33">
        <f t="shared" si="2"/>
        <v>482938</v>
      </c>
      <c r="D66" s="33"/>
      <c r="E66" s="29">
        <v>263143</v>
      </c>
      <c r="F66" s="33"/>
      <c r="G66" s="29">
        <v>9042</v>
      </c>
      <c r="H66" s="29"/>
      <c r="I66" s="29">
        <v>177484</v>
      </c>
      <c r="J66" s="29"/>
      <c r="K66" s="29">
        <v>1791</v>
      </c>
      <c r="L66" s="29"/>
      <c r="M66" s="29">
        <v>31478</v>
      </c>
      <c r="N66" s="29"/>
      <c r="O66" s="29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7" customFormat="1" ht="13.5" customHeight="1">
      <c r="A67" s="39" t="s">
        <v>94</v>
      </c>
      <c r="B67" s="42"/>
      <c r="C67" s="33">
        <f t="shared" si="2"/>
        <v>194471</v>
      </c>
      <c r="D67" s="33"/>
      <c r="E67" s="29">
        <v>131758</v>
      </c>
      <c r="F67" s="33"/>
      <c r="G67" s="29">
        <v>0</v>
      </c>
      <c r="H67" s="29"/>
      <c r="I67" s="29">
        <v>62713</v>
      </c>
      <c r="J67" s="29"/>
      <c r="K67" s="29">
        <v>0</v>
      </c>
      <c r="L67" s="29"/>
      <c r="M67" s="29">
        <v>0</v>
      </c>
      <c r="N67" s="29"/>
      <c r="O67" s="29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7" customFormat="1" ht="13.5" customHeight="1">
      <c r="A68" s="39" t="s">
        <v>97</v>
      </c>
      <c r="B68" s="42"/>
      <c r="C68" s="33">
        <f t="shared" si="2"/>
        <v>179068</v>
      </c>
      <c r="D68" s="33"/>
      <c r="E68" s="29">
        <v>99590</v>
      </c>
      <c r="F68" s="33"/>
      <c r="G68" s="29">
        <v>0</v>
      </c>
      <c r="H68" s="29"/>
      <c r="I68" s="29">
        <v>75430</v>
      </c>
      <c r="J68" s="29"/>
      <c r="K68" s="29">
        <v>2996</v>
      </c>
      <c r="L68" s="29"/>
      <c r="M68" s="29">
        <v>1052</v>
      </c>
      <c r="N68" s="29"/>
      <c r="O68" s="29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7" customFormat="1" ht="13.5" customHeight="1">
      <c r="A69" s="39" t="s">
        <v>34</v>
      </c>
      <c r="B69" s="42" t="s">
        <v>9</v>
      </c>
      <c r="C69" s="29">
        <f t="shared" si="2"/>
        <v>741292</v>
      </c>
      <c r="D69" s="29"/>
      <c r="E69" s="29">
        <v>295518</v>
      </c>
      <c r="F69" s="29"/>
      <c r="G69" s="29">
        <v>91649</v>
      </c>
      <c r="H69" s="29"/>
      <c r="I69" s="29">
        <v>247485</v>
      </c>
      <c r="J69" s="29"/>
      <c r="K69" s="29">
        <v>3386</v>
      </c>
      <c r="L69" s="29"/>
      <c r="M69" s="29">
        <v>98500</v>
      </c>
      <c r="N69" s="29"/>
      <c r="O69" s="29">
        <v>4754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7" customFormat="1" ht="13.5" customHeight="1">
      <c r="A70" s="39" t="s">
        <v>80</v>
      </c>
      <c r="B70" s="42"/>
      <c r="C70" s="29">
        <f t="shared" si="2"/>
        <v>1428432</v>
      </c>
      <c r="D70" s="29"/>
      <c r="E70" s="29">
        <v>462347</v>
      </c>
      <c r="F70" s="29"/>
      <c r="G70" s="29">
        <v>39474</v>
      </c>
      <c r="H70" s="29"/>
      <c r="I70" s="29">
        <v>336922</v>
      </c>
      <c r="J70" s="29"/>
      <c r="K70" s="29">
        <v>19488</v>
      </c>
      <c r="L70" s="29"/>
      <c r="M70" s="29">
        <v>569201</v>
      </c>
      <c r="N70" s="29"/>
      <c r="O70" s="29">
        <v>1000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7" customFormat="1" ht="13.5" customHeight="1">
      <c r="A71" s="39" t="s">
        <v>35</v>
      </c>
      <c r="B71" s="42" t="s">
        <v>9</v>
      </c>
      <c r="C71" s="29">
        <f t="shared" si="2"/>
        <v>2168806</v>
      </c>
      <c r="D71" s="29"/>
      <c r="E71" s="29">
        <v>1086334</v>
      </c>
      <c r="F71" s="29"/>
      <c r="G71" s="29">
        <v>359696</v>
      </c>
      <c r="H71" s="29"/>
      <c r="I71" s="29">
        <v>588660</v>
      </c>
      <c r="J71" s="29"/>
      <c r="K71" s="29">
        <v>85528</v>
      </c>
      <c r="L71" s="29"/>
      <c r="M71" s="29">
        <v>48588</v>
      </c>
      <c r="N71" s="29"/>
      <c r="O71" s="29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7" customFormat="1" ht="13.5" customHeight="1">
      <c r="A72" s="39" t="s">
        <v>36</v>
      </c>
      <c r="B72" s="42" t="s">
        <v>9</v>
      </c>
      <c r="C72" s="29">
        <f aca="true" t="shared" si="3" ref="C72:C82">SUM(E72:O72)</f>
        <v>-7019</v>
      </c>
      <c r="D72" s="29"/>
      <c r="E72" s="29">
        <v>0</v>
      </c>
      <c r="F72" s="29"/>
      <c r="G72" s="29">
        <v>0</v>
      </c>
      <c r="H72" s="29"/>
      <c r="I72" s="29">
        <v>0</v>
      </c>
      <c r="J72" s="29"/>
      <c r="K72" s="29">
        <v>0</v>
      </c>
      <c r="L72" s="29"/>
      <c r="M72" s="29">
        <v>-7019</v>
      </c>
      <c r="N72" s="29"/>
      <c r="O72" s="29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7" customFormat="1" ht="13.5" customHeight="1">
      <c r="A73" s="39" t="s">
        <v>37</v>
      </c>
      <c r="B73" s="42" t="s">
        <v>9</v>
      </c>
      <c r="C73" s="29">
        <f t="shared" si="3"/>
        <v>506501</v>
      </c>
      <c r="D73" s="29"/>
      <c r="E73" s="29">
        <v>276161</v>
      </c>
      <c r="F73" s="29"/>
      <c r="G73" s="29">
        <v>4186</v>
      </c>
      <c r="H73" s="29"/>
      <c r="I73" s="29">
        <v>186398</v>
      </c>
      <c r="J73" s="29"/>
      <c r="K73" s="29">
        <v>5054</v>
      </c>
      <c r="L73" s="29"/>
      <c r="M73" s="29">
        <v>24712</v>
      </c>
      <c r="N73" s="29"/>
      <c r="O73" s="29">
        <v>9990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7" customFormat="1" ht="13.5" customHeight="1">
      <c r="A74" s="39" t="s">
        <v>38</v>
      </c>
      <c r="B74" s="42" t="s">
        <v>9</v>
      </c>
      <c r="C74" s="29">
        <f t="shared" si="3"/>
        <v>1743639</v>
      </c>
      <c r="D74" s="29"/>
      <c r="E74" s="29">
        <v>396335</v>
      </c>
      <c r="F74" s="29"/>
      <c r="G74" s="29">
        <v>187882</v>
      </c>
      <c r="H74" s="29"/>
      <c r="I74" s="29">
        <v>479868</v>
      </c>
      <c r="J74" s="29"/>
      <c r="K74" s="29">
        <v>135974</v>
      </c>
      <c r="L74" s="29"/>
      <c r="M74" s="29">
        <v>532359</v>
      </c>
      <c r="N74" s="29"/>
      <c r="O74" s="29">
        <v>11221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7" customFormat="1" ht="13.5" customHeight="1">
      <c r="A75" s="39" t="s">
        <v>13</v>
      </c>
      <c r="B75" s="42" t="s">
        <v>9</v>
      </c>
      <c r="C75" s="29">
        <f t="shared" si="3"/>
        <v>581359</v>
      </c>
      <c r="D75" s="29"/>
      <c r="E75" s="29">
        <v>270880</v>
      </c>
      <c r="F75" s="29"/>
      <c r="G75" s="29">
        <v>36121</v>
      </c>
      <c r="H75" s="29"/>
      <c r="I75" s="29">
        <v>212418</v>
      </c>
      <c r="J75" s="29"/>
      <c r="K75" s="29">
        <v>15897</v>
      </c>
      <c r="L75" s="29"/>
      <c r="M75" s="29">
        <v>44027</v>
      </c>
      <c r="N75" s="29"/>
      <c r="O75" s="29">
        <v>2016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7" customFormat="1" ht="13.5" customHeight="1">
      <c r="A76" s="39" t="s">
        <v>27</v>
      </c>
      <c r="B76" s="42" t="s">
        <v>9</v>
      </c>
      <c r="C76" s="29">
        <f t="shared" si="3"/>
        <v>261223</v>
      </c>
      <c r="D76" s="29"/>
      <c r="E76" s="29">
        <v>122756</v>
      </c>
      <c r="F76" s="29"/>
      <c r="G76" s="29">
        <v>22504</v>
      </c>
      <c r="H76" s="29"/>
      <c r="I76" s="29">
        <v>103736</v>
      </c>
      <c r="J76" s="29"/>
      <c r="K76" s="29">
        <v>406</v>
      </c>
      <c r="L76" s="29"/>
      <c r="M76" s="29">
        <v>11821</v>
      </c>
      <c r="N76" s="29"/>
      <c r="O76" s="29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7" customFormat="1" ht="13.5" customHeight="1">
      <c r="A77" s="39" t="s">
        <v>19</v>
      </c>
      <c r="B77" s="42"/>
      <c r="C77" s="29">
        <f t="shared" si="3"/>
        <v>142714</v>
      </c>
      <c r="D77" s="29"/>
      <c r="E77" s="29">
        <v>93658</v>
      </c>
      <c r="F77" s="29"/>
      <c r="G77" s="29">
        <v>0</v>
      </c>
      <c r="H77" s="29"/>
      <c r="I77" s="29">
        <v>45706</v>
      </c>
      <c r="J77" s="29"/>
      <c r="K77" s="29">
        <v>0</v>
      </c>
      <c r="L77" s="29"/>
      <c r="M77" s="29">
        <v>711</v>
      </c>
      <c r="N77" s="29"/>
      <c r="O77" s="29">
        <v>2639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7" customFormat="1" ht="13.5" customHeight="1">
      <c r="A78" s="39" t="s">
        <v>64</v>
      </c>
      <c r="B78" s="42"/>
      <c r="C78" s="29">
        <f t="shared" si="3"/>
        <v>18435</v>
      </c>
      <c r="D78" s="29"/>
      <c r="E78" s="29">
        <v>10700</v>
      </c>
      <c r="F78" s="29"/>
      <c r="G78" s="29">
        <v>0</v>
      </c>
      <c r="H78" s="29"/>
      <c r="I78" s="29">
        <v>7735</v>
      </c>
      <c r="J78" s="29"/>
      <c r="K78" s="29">
        <v>0</v>
      </c>
      <c r="L78" s="29"/>
      <c r="M78" s="29">
        <v>0</v>
      </c>
      <c r="N78" s="29"/>
      <c r="O78" s="29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7" customFormat="1" ht="13.5" customHeight="1">
      <c r="A79" s="39" t="s">
        <v>102</v>
      </c>
      <c r="B79" s="42"/>
      <c r="C79" s="29">
        <f t="shared" si="3"/>
        <v>101180</v>
      </c>
      <c r="D79" s="29"/>
      <c r="E79" s="29">
        <v>10000</v>
      </c>
      <c r="F79" s="29"/>
      <c r="G79" s="29">
        <v>28289</v>
      </c>
      <c r="H79" s="29"/>
      <c r="I79" s="29">
        <v>16872</v>
      </c>
      <c r="J79" s="29"/>
      <c r="K79" s="29">
        <v>13</v>
      </c>
      <c r="L79" s="29"/>
      <c r="M79" s="29">
        <v>46006</v>
      </c>
      <c r="N79" s="29"/>
      <c r="O79" s="29">
        <v>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7" customFormat="1" ht="13.5" customHeight="1">
      <c r="A80" s="39" t="s">
        <v>40</v>
      </c>
      <c r="B80" s="42" t="s">
        <v>9</v>
      </c>
      <c r="C80" s="29">
        <f t="shared" si="3"/>
        <v>62102</v>
      </c>
      <c r="D80" s="29"/>
      <c r="E80" s="29">
        <v>17617</v>
      </c>
      <c r="F80" s="29"/>
      <c r="G80" s="29">
        <v>14646</v>
      </c>
      <c r="H80" s="29"/>
      <c r="I80" s="29">
        <v>23321</v>
      </c>
      <c r="J80" s="29"/>
      <c r="K80" s="29">
        <v>2185</v>
      </c>
      <c r="L80" s="29"/>
      <c r="M80" s="29">
        <v>4333</v>
      </c>
      <c r="N80" s="29"/>
      <c r="O80" s="29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7" customFormat="1" ht="13.5" customHeight="1">
      <c r="A81" s="39" t="s">
        <v>41</v>
      </c>
      <c r="B81" s="42" t="s">
        <v>9</v>
      </c>
      <c r="C81" s="29">
        <f t="shared" si="3"/>
        <v>640583</v>
      </c>
      <c r="D81" s="29"/>
      <c r="E81" s="29">
        <v>150148</v>
      </c>
      <c r="F81" s="29"/>
      <c r="G81" s="29">
        <v>105775</v>
      </c>
      <c r="H81" s="29"/>
      <c r="I81" s="29">
        <v>172292</v>
      </c>
      <c r="J81" s="29"/>
      <c r="K81" s="29">
        <v>26846</v>
      </c>
      <c r="L81" s="29"/>
      <c r="M81" s="29">
        <v>185522</v>
      </c>
      <c r="N81" s="29"/>
      <c r="O81" s="29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7" customFormat="1" ht="13.5" customHeight="1">
      <c r="A82" s="39" t="s">
        <v>42</v>
      </c>
      <c r="B82" s="42" t="s">
        <v>9</v>
      </c>
      <c r="C82" s="29">
        <f t="shared" si="3"/>
        <v>68592</v>
      </c>
      <c r="D82" s="29"/>
      <c r="E82" s="29">
        <v>39700</v>
      </c>
      <c r="F82" s="29"/>
      <c r="G82" s="29">
        <v>0</v>
      </c>
      <c r="H82" s="29"/>
      <c r="I82" s="29">
        <v>28697</v>
      </c>
      <c r="J82" s="29"/>
      <c r="K82" s="29">
        <v>0</v>
      </c>
      <c r="L82" s="29"/>
      <c r="M82" s="29">
        <v>195</v>
      </c>
      <c r="N82" s="29"/>
      <c r="O82" s="29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7" customFormat="1" ht="13.5" customHeight="1">
      <c r="A83" s="39" t="s">
        <v>81</v>
      </c>
      <c r="B83" s="42" t="s">
        <v>9</v>
      </c>
      <c r="C83" s="29">
        <f aca="true" t="shared" si="4" ref="C83:C96">SUM(E83:O83)</f>
        <v>593937</v>
      </c>
      <c r="D83" s="29"/>
      <c r="E83" s="29">
        <v>334099</v>
      </c>
      <c r="F83" s="29"/>
      <c r="G83" s="29">
        <v>42592</v>
      </c>
      <c r="H83" s="29"/>
      <c r="I83" s="29">
        <v>196682</v>
      </c>
      <c r="J83" s="29"/>
      <c r="K83" s="29">
        <v>7846</v>
      </c>
      <c r="L83" s="29"/>
      <c r="M83" s="29">
        <v>10674</v>
      </c>
      <c r="N83" s="29"/>
      <c r="O83" s="29">
        <v>2044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7" customFormat="1" ht="13.5" customHeight="1">
      <c r="A84" s="39" t="s">
        <v>43</v>
      </c>
      <c r="B84" s="42" t="s">
        <v>9</v>
      </c>
      <c r="C84" s="33">
        <f t="shared" si="4"/>
        <v>2280659</v>
      </c>
      <c r="D84" s="29"/>
      <c r="E84" s="29">
        <v>1004436</v>
      </c>
      <c r="F84" s="29"/>
      <c r="G84" s="29">
        <v>463116</v>
      </c>
      <c r="H84" s="29"/>
      <c r="I84" s="29">
        <v>590329</v>
      </c>
      <c r="J84" s="29"/>
      <c r="K84" s="29">
        <v>141159</v>
      </c>
      <c r="L84" s="29"/>
      <c r="M84" s="29">
        <v>81619</v>
      </c>
      <c r="N84" s="29"/>
      <c r="O84" s="29">
        <v>0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7" customFormat="1" ht="13.5" customHeight="1">
      <c r="A85" s="39" t="s">
        <v>82</v>
      </c>
      <c r="B85" s="42" t="s">
        <v>9</v>
      </c>
      <c r="C85" s="33">
        <f t="shared" si="4"/>
        <v>405823</v>
      </c>
      <c r="D85" s="33"/>
      <c r="E85" s="29">
        <v>217372</v>
      </c>
      <c r="F85" s="33"/>
      <c r="G85" s="29">
        <v>8435</v>
      </c>
      <c r="H85" s="29"/>
      <c r="I85" s="29">
        <v>156418</v>
      </c>
      <c r="J85" s="29"/>
      <c r="K85" s="29">
        <v>3355</v>
      </c>
      <c r="L85" s="29"/>
      <c r="M85" s="29">
        <v>20243</v>
      </c>
      <c r="N85" s="29"/>
      <c r="O85" s="29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7" customFormat="1" ht="13.5" customHeight="1">
      <c r="A86" s="39" t="s">
        <v>44</v>
      </c>
      <c r="B86" s="42" t="s">
        <v>9</v>
      </c>
      <c r="C86" s="33">
        <f t="shared" si="4"/>
        <v>2486074</v>
      </c>
      <c r="D86" s="33"/>
      <c r="E86" s="29">
        <v>1197623</v>
      </c>
      <c r="F86" s="33"/>
      <c r="G86" s="29">
        <v>430558</v>
      </c>
      <c r="H86" s="29"/>
      <c r="I86" s="29">
        <v>674237</v>
      </c>
      <c r="J86" s="29"/>
      <c r="K86" s="29">
        <v>123365</v>
      </c>
      <c r="L86" s="29"/>
      <c r="M86" s="29">
        <v>60291</v>
      </c>
      <c r="N86" s="29"/>
      <c r="O86" s="29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7" customFormat="1" ht="13.5" customHeight="1">
      <c r="A87" s="39" t="s">
        <v>86</v>
      </c>
      <c r="B87" s="42"/>
      <c r="C87" s="33">
        <f t="shared" si="4"/>
        <v>679539</v>
      </c>
      <c r="D87" s="33"/>
      <c r="E87" s="29">
        <v>339714</v>
      </c>
      <c r="F87" s="33"/>
      <c r="G87" s="29">
        <v>47818</v>
      </c>
      <c r="H87" s="29"/>
      <c r="I87" s="29">
        <v>271887</v>
      </c>
      <c r="J87" s="29"/>
      <c r="K87" s="29">
        <v>3696</v>
      </c>
      <c r="L87" s="29"/>
      <c r="M87" s="29">
        <v>16424</v>
      </c>
      <c r="N87" s="29"/>
      <c r="O87" s="29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7" customFormat="1" ht="13.5" customHeight="1">
      <c r="A88" s="39" t="s">
        <v>113</v>
      </c>
      <c r="B88" s="42" t="s">
        <v>9</v>
      </c>
      <c r="C88" s="33">
        <f t="shared" si="4"/>
        <v>149815</v>
      </c>
      <c r="D88" s="33"/>
      <c r="E88" s="29">
        <v>55168</v>
      </c>
      <c r="F88" s="33"/>
      <c r="G88" s="29">
        <v>31790</v>
      </c>
      <c r="H88" s="29"/>
      <c r="I88" s="29">
        <v>62857</v>
      </c>
      <c r="J88" s="29"/>
      <c r="K88" s="29">
        <v>0</v>
      </c>
      <c r="L88" s="29"/>
      <c r="M88" s="29">
        <v>0</v>
      </c>
      <c r="N88" s="29"/>
      <c r="O88" s="29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7" customFormat="1" ht="13.5" customHeight="1">
      <c r="A89" s="39" t="s">
        <v>95</v>
      </c>
      <c r="B89" s="42"/>
      <c r="C89" s="33">
        <f t="shared" si="4"/>
        <v>1030206</v>
      </c>
      <c r="D89" s="33"/>
      <c r="E89" s="29">
        <v>549949</v>
      </c>
      <c r="F89" s="33"/>
      <c r="G89" s="29">
        <v>75864</v>
      </c>
      <c r="H89" s="29"/>
      <c r="I89" s="29">
        <v>363692</v>
      </c>
      <c r="J89" s="29"/>
      <c r="K89" s="29">
        <v>8997</v>
      </c>
      <c r="L89" s="29"/>
      <c r="M89" s="29">
        <v>26801</v>
      </c>
      <c r="N89" s="29"/>
      <c r="O89" s="29">
        <v>4903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7" customFormat="1" ht="13.5" customHeight="1">
      <c r="A90" s="39" t="s">
        <v>105</v>
      </c>
      <c r="B90" s="42"/>
      <c r="C90" s="33">
        <f t="shared" si="4"/>
        <v>396714</v>
      </c>
      <c r="D90" s="33"/>
      <c r="E90" s="29">
        <v>182194</v>
      </c>
      <c r="F90" s="33"/>
      <c r="G90" s="29">
        <v>14184</v>
      </c>
      <c r="H90" s="29"/>
      <c r="I90" s="29">
        <v>124990</v>
      </c>
      <c r="J90" s="29"/>
      <c r="K90" s="29">
        <v>11254</v>
      </c>
      <c r="L90" s="29"/>
      <c r="M90" s="29">
        <v>64092</v>
      </c>
      <c r="N90" s="29"/>
      <c r="O90" s="29"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13.5" customHeight="1">
      <c r="A91" s="39" t="s">
        <v>83</v>
      </c>
      <c r="B91" s="42" t="s">
        <v>9</v>
      </c>
      <c r="C91" s="29">
        <f t="shared" si="4"/>
        <v>251709</v>
      </c>
      <c r="D91" s="29"/>
      <c r="E91" s="29">
        <v>74000</v>
      </c>
      <c r="F91" s="29"/>
      <c r="G91" s="29">
        <v>67167</v>
      </c>
      <c r="H91" s="29"/>
      <c r="I91" s="29">
        <v>102124</v>
      </c>
      <c r="J91" s="29"/>
      <c r="K91" s="29">
        <v>2838</v>
      </c>
      <c r="L91" s="29"/>
      <c r="M91" s="29">
        <v>5580</v>
      </c>
      <c r="N91" s="29"/>
      <c r="O91" s="29">
        <v>0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7" customFormat="1" ht="13.5" customHeight="1">
      <c r="A92" s="39" t="s">
        <v>45</v>
      </c>
      <c r="B92" s="42" t="s">
        <v>9</v>
      </c>
      <c r="C92" s="29">
        <f t="shared" si="4"/>
        <v>4574393</v>
      </c>
      <c r="D92" s="29"/>
      <c r="E92" s="29">
        <v>2265753</v>
      </c>
      <c r="F92" s="29"/>
      <c r="G92" s="29">
        <v>826839</v>
      </c>
      <c r="H92" s="29"/>
      <c r="I92" s="29">
        <v>1145058</v>
      </c>
      <c r="J92" s="29"/>
      <c r="K92" s="29">
        <v>176713</v>
      </c>
      <c r="L92" s="29"/>
      <c r="M92" s="29">
        <v>154734</v>
      </c>
      <c r="N92" s="29"/>
      <c r="O92" s="29">
        <v>5296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7" customFormat="1" ht="13.5" customHeight="1">
      <c r="A93" s="39" t="s">
        <v>84</v>
      </c>
      <c r="B93" s="42" t="s">
        <v>9</v>
      </c>
      <c r="C93" s="33">
        <f t="shared" si="4"/>
        <v>510735</v>
      </c>
      <c r="D93" s="29"/>
      <c r="E93" s="29">
        <v>244248</v>
      </c>
      <c r="F93" s="29"/>
      <c r="G93" s="29">
        <v>72551</v>
      </c>
      <c r="H93" s="29"/>
      <c r="I93" s="29">
        <v>174966</v>
      </c>
      <c r="J93" s="29"/>
      <c r="K93" s="29">
        <v>15190</v>
      </c>
      <c r="L93" s="29"/>
      <c r="M93" s="29">
        <v>3780</v>
      </c>
      <c r="N93" s="29"/>
      <c r="O93" s="29"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7" customFormat="1" ht="13.5" customHeight="1">
      <c r="A94" s="39" t="s">
        <v>46</v>
      </c>
      <c r="B94" s="42"/>
      <c r="C94" s="33">
        <f t="shared" si="4"/>
        <v>4286104</v>
      </c>
      <c r="D94" s="29"/>
      <c r="E94" s="29">
        <v>2238129</v>
      </c>
      <c r="F94" s="29"/>
      <c r="G94" s="29">
        <v>707801</v>
      </c>
      <c r="H94" s="29"/>
      <c r="I94" s="29">
        <v>1083514</v>
      </c>
      <c r="J94" s="29"/>
      <c r="K94" s="29">
        <v>113401</v>
      </c>
      <c r="L94" s="29"/>
      <c r="M94" s="29">
        <v>141768</v>
      </c>
      <c r="N94" s="29"/>
      <c r="O94" s="29">
        <v>1491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7" customFormat="1" ht="13.5" customHeight="1">
      <c r="A95" s="39" t="s">
        <v>98</v>
      </c>
      <c r="B95" s="42" t="s">
        <v>9</v>
      </c>
      <c r="C95" s="33">
        <f t="shared" si="4"/>
        <v>50166</v>
      </c>
      <c r="D95" s="33"/>
      <c r="E95" s="29">
        <v>29118</v>
      </c>
      <c r="F95" s="33"/>
      <c r="G95" s="29">
        <v>0</v>
      </c>
      <c r="H95" s="29"/>
      <c r="I95" s="29">
        <v>21048</v>
      </c>
      <c r="J95" s="29"/>
      <c r="K95" s="29">
        <v>0</v>
      </c>
      <c r="L95" s="29"/>
      <c r="M95" s="29">
        <v>0</v>
      </c>
      <c r="N95" s="29"/>
      <c r="O95" s="29"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7" customFormat="1" ht="13.5" customHeight="1">
      <c r="A96" s="39" t="s">
        <v>99</v>
      </c>
      <c r="B96" s="42"/>
      <c r="C96" s="34">
        <f t="shared" si="4"/>
        <v>223419</v>
      </c>
      <c r="D96" s="33"/>
      <c r="E96" s="29">
        <v>86939</v>
      </c>
      <c r="F96" s="33"/>
      <c r="G96" s="29">
        <v>55607</v>
      </c>
      <c r="H96" s="29"/>
      <c r="I96" s="29">
        <v>63780</v>
      </c>
      <c r="J96" s="29"/>
      <c r="K96" s="29">
        <v>3837</v>
      </c>
      <c r="L96" s="29"/>
      <c r="M96" s="29">
        <v>13256</v>
      </c>
      <c r="N96" s="29"/>
      <c r="O96" s="29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7" customFormat="1" ht="13.5" customHeight="1">
      <c r="A97" s="39"/>
      <c r="B97" s="42"/>
      <c r="C97" s="55"/>
      <c r="D97" s="33"/>
      <c r="E97" s="55"/>
      <c r="F97" s="33"/>
      <c r="G97" s="55"/>
      <c r="H97" s="33"/>
      <c r="I97" s="55"/>
      <c r="J97" s="33"/>
      <c r="K97" s="55"/>
      <c r="L97" s="33"/>
      <c r="M97" s="55"/>
      <c r="N97" s="33"/>
      <c r="O97" s="5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7" customFormat="1" ht="13.5" customHeight="1">
      <c r="A98" s="39" t="s">
        <v>59</v>
      </c>
      <c r="B98" s="42" t="s">
        <v>9</v>
      </c>
      <c r="C98" s="34">
        <f>SUM(E98:O98)</f>
        <v>32074033</v>
      </c>
      <c r="D98" s="33"/>
      <c r="E98" s="34">
        <f>SUM(E61:E96)</f>
        <v>14645776</v>
      </c>
      <c r="F98" s="33" t="s">
        <v>9</v>
      </c>
      <c r="G98" s="34">
        <f>SUM(G61:G96)</f>
        <v>4091658</v>
      </c>
      <c r="H98" s="33" t="s">
        <v>9</v>
      </c>
      <c r="I98" s="34">
        <f>SUM(I61:I96)</f>
        <v>9149956</v>
      </c>
      <c r="J98" s="33" t="s">
        <v>9</v>
      </c>
      <c r="K98" s="34">
        <f>SUM(K61:K96)</f>
        <v>1067813</v>
      </c>
      <c r="L98" s="33" t="s">
        <v>9</v>
      </c>
      <c r="M98" s="34">
        <f>SUM(M61:M96)</f>
        <v>2976027</v>
      </c>
      <c r="N98" s="33" t="s">
        <v>9</v>
      </c>
      <c r="O98" s="34">
        <f>SUM(O61:O96)</f>
        <v>142803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7" customFormat="1" ht="13.5" customHeight="1">
      <c r="A99" s="39"/>
      <c r="B99" s="42" t="s">
        <v>9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7" customFormat="1" ht="13.5" customHeight="1">
      <c r="A100" s="39"/>
      <c r="B100" s="42" t="s">
        <v>9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7" customFormat="1" ht="13.5" customHeight="1">
      <c r="A101" s="39" t="s">
        <v>76</v>
      </c>
      <c r="B101" s="42" t="s">
        <v>9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7" customFormat="1" ht="13.5" customHeight="1">
      <c r="A102" s="39" t="s">
        <v>39</v>
      </c>
      <c r="B102" s="42"/>
      <c r="C102" s="29">
        <f>SUM(E102:O102)</f>
        <v>2650062</v>
      </c>
      <c r="D102" s="29"/>
      <c r="E102" s="29">
        <v>1215259</v>
      </c>
      <c r="F102" s="29"/>
      <c r="G102" s="29">
        <v>81269</v>
      </c>
      <c r="H102" s="29"/>
      <c r="I102" s="29">
        <v>935926</v>
      </c>
      <c r="J102" s="29"/>
      <c r="K102" s="29">
        <v>14444</v>
      </c>
      <c r="L102" s="29"/>
      <c r="M102" s="29">
        <v>303600</v>
      </c>
      <c r="N102" s="29"/>
      <c r="O102" s="29">
        <v>99564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36" s="7" customFormat="1" ht="13.5" customHeight="1">
      <c r="A103" s="39" t="s">
        <v>40</v>
      </c>
      <c r="B103" s="42" t="s">
        <v>9</v>
      </c>
      <c r="C103" s="33">
        <f>SUM(E103:O103)</f>
        <v>124682</v>
      </c>
      <c r="D103" s="33"/>
      <c r="E103" s="29">
        <v>56658</v>
      </c>
      <c r="F103" s="29"/>
      <c r="G103" s="29">
        <v>0</v>
      </c>
      <c r="H103" s="29"/>
      <c r="I103" s="29">
        <v>40955</v>
      </c>
      <c r="J103" s="29"/>
      <c r="K103" s="29">
        <v>15754</v>
      </c>
      <c r="L103" s="29"/>
      <c r="M103" s="29">
        <v>11315</v>
      </c>
      <c r="N103" s="29"/>
      <c r="O103" s="29">
        <v>0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s="7" customFormat="1" ht="13.5" customHeight="1">
      <c r="A104" s="39" t="s">
        <v>47</v>
      </c>
      <c r="B104" s="42"/>
      <c r="C104" s="33">
        <f>SUM(E104:O104)</f>
        <v>620785</v>
      </c>
      <c r="D104" s="33"/>
      <c r="E104" s="29">
        <v>308466</v>
      </c>
      <c r="F104" s="29"/>
      <c r="G104" s="29">
        <v>14854</v>
      </c>
      <c r="H104" s="29"/>
      <c r="I104" s="29">
        <v>267914</v>
      </c>
      <c r="J104" s="29"/>
      <c r="K104" s="29">
        <v>8829</v>
      </c>
      <c r="L104" s="29"/>
      <c r="M104" s="29">
        <v>19092</v>
      </c>
      <c r="N104" s="29"/>
      <c r="O104" s="29">
        <v>1630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s="7" customFormat="1" ht="13.5" customHeight="1">
      <c r="A105" s="39" t="s">
        <v>107</v>
      </c>
      <c r="B105" s="42"/>
      <c r="C105" s="34">
        <f>SUM(E105:O105)</f>
        <v>266323</v>
      </c>
      <c r="D105" s="33"/>
      <c r="E105" s="29">
        <v>93213</v>
      </c>
      <c r="F105" s="29"/>
      <c r="G105" s="29">
        <v>21306</v>
      </c>
      <c r="H105" s="29"/>
      <c r="I105" s="29">
        <v>13316</v>
      </c>
      <c r="J105" s="29"/>
      <c r="K105" s="29">
        <v>0</v>
      </c>
      <c r="L105" s="29"/>
      <c r="M105" s="29">
        <v>138488</v>
      </c>
      <c r="N105" s="29"/>
      <c r="O105" s="29">
        <v>0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27" s="7" customFormat="1" ht="13.5" customHeight="1">
      <c r="A106" s="39"/>
      <c r="B106" s="42" t="s">
        <v>9</v>
      </c>
      <c r="C106" s="55"/>
      <c r="D106" s="33"/>
      <c r="E106" s="55"/>
      <c r="F106" s="33"/>
      <c r="G106" s="55"/>
      <c r="H106" s="33"/>
      <c r="I106" s="55"/>
      <c r="J106" s="33"/>
      <c r="K106" s="55"/>
      <c r="L106" s="33"/>
      <c r="M106" s="55"/>
      <c r="N106" s="33"/>
      <c r="O106" s="5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7" customFormat="1" ht="13.5" customHeight="1">
      <c r="A107" s="39" t="s">
        <v>60</v>
      </c>
      <c r="B107" s="42" t="s">
        <v>9</v>
      </c>
      <c r="C107" s="34">
        <f>SUM(E107:O107)</f>
        <v>3661852</v>
      </c>
      <c r="D107" s="33"/>
      <c r="E107" s="34">
        <f>SUM(E102:E105)</f>
        <v>1673596</v>
      </c>
      <c r="F107" s="33"/>
      <c r="G107" s="34">
        <f>SUM(G102:G105)</f>
        <v>117429</v>
      </c>
      <c r="H107" s="33"/>
      <c r="I107" s="34">
        <f>SUM(I102:I105)</f>
        <v>1258111</v>
      </c>
      <c r="J107" s="33"/>
      <c r="K107" s="34">
        <f>SUM(K102:K105)</f>
        <v>39027</v>
      </c>
      <c r="L107" s="33"/>
      <c r="M107" s="34">
        <f>SUM(M102:M105)</f>
        <v>472495</v>
      </c>
      <c r="N107" s="33"/>
      <c r="O107" s="34">
        <f>SUM(O102:O105)</f>
        <v>101194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7" customFormat="1" ht="13.5" customHeight="1">
      <c r="A108" s="39"/>
      <c r="B108" s="42" t="s">
        <v>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7" customFormat="1" ht="13.5" customHeight="1">
      <c r="A109" s="39" t="s">
        <v>77</v>
      </c>
      <c r="B109" s="42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7" customFormat="1" ht="13.5" customHeight="1">
      <c r="A110" s="39" t="s">
        <v>36</v>
      </c>
      <c r="B110" s="42" t="s">
        <v>9</v>
      </c>
      <c r="C110" s="34">
        <f>SUM(E110:O110)</f>
        <v>2187358</v>
      </c>
      <c r="D110" s="29"/>
      <c r="E110" s="34">
        <v>1128392</v>
      </c>
      <c r="F110" s="29"/>
      <c r="G110" s="34">
        <v>107600</v>
      </c>
      <c r="H110" s="29"/>
      <c r="I110" s="34">
        <v>889521</v>
      </c>
      <c r="J110" s="29"/>
      <c r="K110" s="34">
        <v>14575</v>
      </c>
      <c r="L110" s="29"/>
      <c r="M110" s="34">
        <v>45305</v>
      </c>
      <c r="N110" s="29"/>
      <c r="O110" s="34">
        <v>1965</v>
      </c>
      <c r="P110" s="10"/>
      <c r="Q110" s="10"/>
      <c r="R110" s="10"/>
      <c r="S110" s="10"/>
      <c r="T110" s="10"/>
      <c r="U110" s="10"/>
      <c r="V110" s="10"/>
      <c r="W110" s="10"/>
      <c r="X110" s="5"/>
      <c r="Y110" s="5"/>
      <c r="Z110" s="5"/>
      <c r="AA110" s="5"/>
    </row>
    <row r="111" spans="1:27" s="7" customFormat="1" ht="13.5" customHeight="1">
      <c r="A111" s="39"/>
      <c r="B111" s="42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10"/>
      <c r="Q111" s="10"/>
      <c r="R111" s="10"/>
      <c r="S111" s="10"/>
      <c r="T111" s="10"/>
      <c r="U111" s="10"/>
      <c r="V111" s="10"/>
      <c r="W111" s="10"/>
      <c r="X111" s="5"/>
      <c r="Y111" s="5"/>
      <c r="Z111" s="5"/>
      <c r="AA111" s="5"/>
    </row>
    <row r="112" spans="1:27" s="7" customFormat="1" ht="13.5" customHeight="1">
      <c r="A112" s="39" t="s">
        <v>89</v>
      </c>
      <c r="B112" s="42" t="s">
        <v>9</v>
      </c>
      <c r="C112" s="34">
        <f>SUM(E112:O112)</f>
        <v>1092037</v>
      </c>
      <c r="D112" s="33"/>
      <c r="E112" s="34">
        <v>436201</v>
      </c>
      <c r="F112" s="33"/>
      <c r="G112" s="34">
        <v>99388</v>
      </c>
      <c r="H112" s="33"/>
      <c r="I112" s="34">
        <v>366951</v>
      </c>
      <c r="J112" s="33"/>
      <c r="K112" s="34">
        <v>7847</v>
      </c>
      <c r="L112" s="33"/>
      <c r="M112" s="34">
        <v>175995</v>
      </c>
      <c r="N112" s="33"/>
      <c r="O112" s="34">
        <v>5655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7" customFormat="1" ht="13.5" customHeight="1">
      <c r="A113" s="39"/>
      <c r="B113" s="4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7" customFormat="1" ht="13.5" customHeight="1">
      <c r="A114" s="39" t="s">
        <v>90</v>
      </c>
      <c r="B114" s="42" t="s">
        <v>9</v>
      </c>
      <c r="C114" s="34">
        <f>SUM(E114:O114)</f>
        <v>299243</v>
      </c>
      <c r="D114" s="29"/>
      <c r="E114" s="34">
        <v>129544</v>
      </c>
      <c r="F114" s="29"/>
      <c r="G114" s="34">
        <v>44147</v>
      </c>
      <c r="H114" s="29"/>
      <c r="I114" s="34">
        <v>125552</v>
      </c>
      <c r="J114" s="29"/>
      <c r="K114" s="34">
        <v>0</v>
      </c>
      <c r="L114" s="29"/>
      <c r="M114" s="34">
        <v>0</v>
      </c>
      <c r="N114" s="29"/>
      <c r="O114" s="34">
        <v>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s="7" customFormat="1" ht="13.5" customHeight="1">
      <c r="A115" s="39"/>
      <c r="B115" s="42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7" customFormat="1" ht="13.5" customHeight="1">
      <c r="A116" s="39" t="s">
        <v>91</v>
      </c>
      <c r="B116" s="42"/>
      <c r="C116" s="34">
        <f>SUM(E116:O116)</f>
        <v>24387</v>
      </c>
      <c r="D116" s="29"/>
      <c r="E116" s="34">
        <v>14155</v>
      </c>
      <c r="F116" s="29"/>
      <c r="G116" s="34">
        <v>0</v>
      </c>
      <c r="H116" s="29"/>
      <c r="I116" s="34">
        <v>10232</v>
      </c>
      <c r="J116" s="29"/>
      <c r="K116" s="34">
        <v>0</v>
      </c>
      <c r="L116" s="29"/>
      <c r="M116" s="34">
        <v>0</v>
      </c>
      <c r="N116" s="29"/>
      <c r="O116" s="34"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7" customFormat="1" ht="13.5" customHeight="1">
      <c r="A117" s="39"/>
      <c r="B117" s="42"/>
      <c r="C117" s="3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7" customFormat="1" ht="13.5" customHeight="1">
      <c r="A118" s="39" t="s">
        <v>52</v>
      </c>
      <c r="B118" s="42" t="s">
        <v>9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7" customFormat="1" ht="13.5" customHeight="1">
      <c r="A119" s="43" t="s">
        <v>53</v>
      </c>
      <c r="B119" s="42" t="s">
        <v>9</v>
      </c>
      <c r="C119" s="33">
        <f aca="true" t="shared" si="5" ref="C119:C124">SUM(E119:O119)</f>
        <v>2454430</v>
      </c>
      <c r="D119" s="29"/>
      <c r="E119" s="33">
        <v>853618</v>
      </c>
      <c r="F119" s="29"/>
      <c r="G119" s="33">
        <v>471561</v>
      </c>
      <c r="H119" s="29"/>
      <c r="I119" s="33">
        <v>1007307</v>
      </c>
      <c r="J119" s="29"/>
      <c r="K119" s="33">
        <v>14244</v>
      </c>
      <c r="L119" s="29"/>
      <c r="M119" s="33">
        <v>91885</v>
      </c>
      <c r="N119" s="29"/>
      <c r="O119" s="33">
        <v>15815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7" customFormat="1" ht="13.5" customHeight="1">
      <c r="A120" s="39" t="s">
        <v>54</v>
      </c>
      <c r="B120" s="42" t="s">
        <v>9</v>
      </c>
      <c r="C120" s="33">
        <f t="shared" si="5"/>
        <v>1089502</v>
      </c>
      <c r="D120" s="33"/>
      <c r="E120" s="33">
        <v>0</v>
      </c>
      <c r="F120" s="29"/>
      <c r="G120" s="33">
        <v>0</v>
      </c>
      <c r="H120" s="29"/>
      <c r="I120" s="33">
        <v>0</v>
      </c>
      <c r="J120" s="29"/>
      <c r="K120" s="33">
        <v>0</v>
      </c>
      <c r="L120" s="29"/>
      <c r="M120" s="33">
        <v>1089502</v>
      </c>
      <c r="N120" s="29"/>
      <c r="O120" s="33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7" customFormat="1" ht="13.5" customHeight="1">
      <c r="A121" s="39" t="s">
        <v>55</v>
      </c>
      <c r="B121" s="42"/>
      <c r="C121" s="33">
        <f t="shared" si="5"/>
        <v>3171</v>
      </c>
      <c r="D121" s="33"/>
      <c r="E121" s="33">
        <v>0</v>
      </c>
      <c r="F121" s="29"/>
      <c r="G121" s="33">
        <v>69372</v>
      </c>
      <c r="H121" s="29"/>
      <c r="I121" s="33">
        <v>22965</v>
      </c>
      <c r="J121" s="29"/>
      <c r="K121" s="33">
        <v>0</v>
      </c>
      <c r="L121" s="29"/>
      <c r="M121" s="33">
        <v>-90792</v>
      </c>
      <c r="N121" s="29"/>
      <c r="O121" s="33">
        <v>1626</v>
      </c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7" customFormat="1" ht="13.5" customHeight="1">
      <c r="A122" s="39" t="s">
        <v>70</v>
      </c>
      <c r="B122" s="42" t="s">
        <v>9</v>
      </c>
      <c r="C122" s="33">
        <f t="shared" si="5"/>
        <v>223378</v>
      </c>
      <c r="D122" s="29"/>
      <c r="E122" s="33">
        <v>123034</v>
      </c>
      <c r="F122" s="29"/>
      <c r="G122" s="33">
        <v>0</v>
      </c>
      <c r="H122" s="29"/>
      <c r="I122" s="33">
        <v>88934</v>
      </c>
      <c r="J122" s="29"/>
      <c r="K122" s="33">
        <v>333</v>
      </c>
      <c r="L122" s="29"/>
      <c r="M122" s="33">
        <v>7660</v>
      </c>
      <c r="N122" s="29"/>
      <c r="O122" s="33">
        <v>3417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7" customFormat="1" ht="13.5" customHeight="1">
      <c r="A123" s="39" t="s">
        <v>56</v>
      </c>
      <c r="B123" s="44" t="s">
        <v>9</v>
      </c>
      <c r="C123" s="33">
        <f t="shared" si="5"/>
        <v>39701</v>
      </c>
      <c r="D123" s="33"/>
      <c r="E123" s="33">
        <v>0</v>
      </c>
      <c r="F123" s="29"/>
      <c r="G123" s="33">
        <v>0</v>
      </c>
      <c r="H123" s="29"/>
      <c r="I123" s="33">
        <v>0</v>
      </c>
      <c r="J123" s="29"/>
      <c r="K123" s="33">
        <v>0</v>
      </c>
      <c r="L123" s="29"/>
      <c r="M123" s="33">
        <v>39701</v>
      </c>
      <c r="N123" s="29"/>
      <c r="O123" s="33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7" customFormat="1" ht="13.5" customHeight="1">
      <c r="A124" s="39" t="s">
        <v>92</v>
      </c>
      <c r="B124" s="42" t="s">
        <v>9</v>
      </c>
      <c r="C124" s="33">
        <f t="shared" si="5"/>
        <v>25000</v>
      </c>
      <c r="D124" s="29"/>
      <c r="E124" s="33">
        <v>25000</v>
      </c>
      <c r="F124" s="29"/>
      <c r="G124" s="33">
        <v>0</v>
      </c>
      <c r="H124" s="29"/>
      <c r="I124" s="33">
        <v>0</v>
      </c>
      <c r="J124" s="29"/>
      <c r="K124" s="33">
        <v>0</v>
      </c>
      <c r="L124" s="29"/>
      <c r="M124" s="33">
        <v>0</v>
      </c>
      <c r="N124" s="29"/>
      <c r="O124" s="33"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7" customFormat="1" ht="13.5" customHeight="1">
      <c r="A125" s="39" t="s">
        <v>93</v>
      </c>
      <c r="B125" s="42" t="s">
        <v>9</v>
      </c>
      <c r="C125" s="34">
        <f>SUM(E125:O125)</f>
        <v>11623</v>
      </c>
      <c r="D125" s="29"/>
      <c r="E125" s="33">
        <v>0</v>
      </c>
      <c r="F125" s="29"/>
      <c r="G125" s="33">
        <v>0</v>
      </c>
      <c r="H125" s="29"/>
      <c r="I125" s="33">
        <v>0</v>
      </c>
      <c r="J125" s="29"/>
      <c r="K125" s="33">
        <v>0</v>
      </c>
      <c r="L125" s="29"/>
      <c r="M125" s="33">
        <v>11623</v>
      </c>
      <c r="N125" s="29"/>
      <c r="O125" s="33">
        <v>0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7" customFormat="1" ht="13.5" customHeight="1">
      <c r="A126" s="39" t="s">
        <v>62</v>
      </c>
      <c r="B126" s="42" t="s">
        <v>9</v>
      </c>
      <c r="C126" s="56">
        <f>SUM(E126:O126)</f>
        <v>3846805</v>
      </c>
      <c r="D126" s="29"/>
      <c r="E126" s="56">
        <f>SUM(E119:E125)</f>
        <v>1001652</v>
      </c>
      <c r="F126" s="29" t="s">
        <v>9</v>
      </c>
      <c r="G126" s="56">
        <f>SUM(G119:G125)</f>
        <v>540933</v>
      </c>
      <c r="H126" s="29" t="s">
        <v>9</v>
      </c>
      <c r="I126" s="56">
        <f>SUM(I119:I125)</f>
        <v>1119206</v>
      </c>
      <c r="J126" s="29" t="s">
        <v>9</v>
      </c>
      <c r="K126" s="56">
        <f>SUM(K119:K125)</f>
        <v>14577</v>
      </c>
      <c r="L126" s="29" t="s">
        <v>9</v>
      </c>
      <c r="M126" s="56">
        <f>SUM(M119:M125)</f>
        <v>1149579</v>
      </c>
      <c r="N126" s="29" t="s">
        <v>9</v>
      </c>
      <c r="O126" s="56">
        <f>SUM(O119:O125)</f>
        <v>20858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7" customFormat="1" ht="13.5" customHeight="1">
      <c r="A127" s="39"/>
      <c r="B127" s="42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10"/>
      <c r="Q127" s="10"/>
      <c r="R127" s="10"/>
      <c r="S127" s="10"/>
      <c r="T127" s="10"/>
      <c r="U127" s="10"/>
      <c r="V127" s="10"/>
      <c r="W127" s="10"/>
      <c r="X127" s="5"/>
      <c r="Y127" s="5"/>
      <c r="Z127" s="5"/>
      <c r="AA127" s="5"/>
    </row>
    <row r="128" spans="1:27" s="7" customFormat="1" ht="13.5" customHeight="1">
      <c r="A128" s="39" t="s">
        <v>111</v>
      </c>
      <c r="B128" s="42" t="s">
        <v>9</v>
      </c>
      <c r="C128" s="29">
        <f>SUM(E128:O128)</f>
        <v>142757</v>
      </c>
      <c r="D128" s="29">
        <v>0</v>
      </c>
      <c r="E128" s="29">
        <v>72169</v>
      </c>
      <c r="F128" s="29"/>
      <c r="G128" s="29">
        <v>5474</v>
      </c>
      <c r="H128" s="29"/>
      <c r="I128" s="29">
        <v>21531</v>
      </c>
      <c r="J128" s="29"/>
      <c r="K128" s="29">
        <v>0</v>
      </c>
      <c r="L128" s="29"/>
      <c r="M128" s="29">
        <v>43583</v>
      </c>
      <c r="N128" s="29"/>
      <c r="O128" s="29"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7" customFormat="1" ht="13.5" customHeight="1">
      <c r="A129" s="39" t="s">
        <v>112</v>
      </c>
      <c r="B129" s="42" t="s">
        <v>9</v>
      </c>
      <c r="C129" s="34">
        <f>SUM(E129:O129)</f>
        <v>2175978</v>
      </c>
      <c r="D129" s="29"/>
      <c r="E129" s="34">
        <v>839158</v>
      </c>
      <c r="F129" s="29"/>
      <c r="G129" s="34">
        <v>517351</v>
      </c>
      <c r="H129" s="29"/>
      <c r="I129" s="34">
        <v>173306</v>
      </c>
      <c r="J129" s="29"/>
      <c r="K129" s="34">
        <v>0</v>
      </c>
      <c r="L129" s="29"/>
      <c r="M129" s="34">
        <v>646163</v>
      </c>
      <c r="N129" s="29"/>
      <c r="O129" s="34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7" customFormat="1" ht="13.5" customHeight="1">
      <c r="A130" s="39"/>
      <c r="B130" s="4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7" customFormat="1" ht="13.5" customHeight="1">
      <c r="A131" s="39" t="s">
        <v>72</v>
      </c>
      <c r="B131" s="42" t="s">
        <v>9</v>
      </c>
      <c r="C131" s="34">
        <f>SUM(E131:O131)</f>
        <v>6165540</v>
      </c>
      <c r="D131" s="29"/>
      <c r="E131" s="34">
        <f>E126+E128+E129</f>
        <v>1912979</v>
      </c>
      <c r="F131" s="29"/>
      <c r="G131" s="34">
        <f>G126+G128+G129</f>
        <v>1063758</v>
      </c>
      <c r="H131" s="29"/>
      <c r="I131" s="34">
        <f>I126+I128+I129</f>
        <v>1314043</v>
      </c>
      <c r="J131" s="29"/>
      <c r="K131" s="34">
        <f>K126+K128+K129</f>
        <v>14577</v>
      </c>
      <c r="L131" s="29"/>
      <c r="M131" s="34">
        <f>M126+M128+M129</f>
        <v>1839325</v>
      </c>
      <c r="N131" s="29"/>
      <c r="O131" s="34">
        <f>O126+O128+O129</f>
        <v>20858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7" customFormat="1" ht="13.5" customHeight="1">
      <c r="A132" s="39"/>
      <c r="B132" s="42"/>
      <c r="C132" s="33"/>
      <c r="D132" s="29"/>
      <c r="E132" s="33"/>
      <c r="F132" s="29"/>
      <c r="G132" s="33"/>
      <c r="H132" s="29"/>
      <c r="I132" s="33"/>
      <c r="J132" s="29"/>
      <c r="K132" s="33"/>
      <c r="L132" s="29"/>
      <c r="M132" s="33"/>
      <c r="N132" s="29"/>
      <c r="O132" s="3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7" customFormat="1" ht="13.5" customHeight="1">
      <c r="A133" s="39" t="s">
        <v>57</v>
      </c>
      <c r="B133" s="42" t="s">
        <v>9</v>
      </c>
      <c r="C133" s="34">
        <f>SUM(E133:O133)</f>
        <v>9768565</v>
      </c>
      <c r="D133" s="33"/>
      <c r="E133" s="34">
        <f>E110+E112+E114+E131+E116</f>
        <v>3621271</v>
      </c>
      <c r="F133" s="33"/>
      <c r="G133" s="34">
        <f>G110+G112+G114+G131+G116</f>
        <v>1314893</v>
      </c>
      <c r="H133" s="33"/>
      <c r="I133" s="34">
        <f>I110+I112+I114+I131+I116</f>
        <v>2706299</v>
      </c>
      <c r="J133" s="33"/>
      <c r="K133" s="34">
        <f>K110+K112+K114+K131+K116</f>
        <v>36999</v>
      </c>
      <c r="L133" s="33"/>
      <c r="M133" s="34">
        <f>M110+M112+M114+M131+M116</f>
        <v>2060625</v>
      </c>
      <c r="N133" s="33"/>
      <c r="O133" s="34">
        <f>O110+O112+O114+O131+O116</f>
        <v>28478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7" customFormat="1" ht="13.5" customHeight="1">
      <c r="A134" s="39"/>
      <c r="B134" s="42"/>
      <c r="C134" s="33"/>
      <c r="D134" s="29"/>
      <c r="E134" s="33"/>
      <c r="F134" s="29"/>
      <c r="G134" s="33"/>
      <c r="H134" s="29"/>
      <c r="I134" s="33"/>
      <c r="J134" s="33"/>
      <c r="K134" s="33"/>
      <c r="L134" s="33"/>
      <c r="M134" s="33"/>
      <c r="N134" s="33"/>
      <c r="O134" s="3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7" customFormat="1" ht="13.5" customHeight="1">
      <c r="A135" s="39"/>
      <c r="B135" s="42" t="s">
        <v>9</v>
      </c>
      <c r="C135" s="45"/>
      <c r="D135" s="33"/>
      <c r="E135" s="45"/>
      <c r="F135" s="33"/>
      <c r="G135" s="45"/>
      <c r="H135" s="33"/>
      <c r="I135" s="45"/>
      <c r="J135" s="33"/>
      <c r="K135" s="45"/>
      <c r="L135" s="33"/>
      <c r="M135" s="45"/>
      <c r="N135" s="33"/>
      <c r="O135" s="4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7" customFormat="1" ht="13.5" customHeight="1">
      <c r="A136" s="39" t="s">
        <v>78</v>
      </c>
      <c r="B136" s="42" t="s">
        <v>9</v>
      </c>
      <c r="C136" s="29" t="s">
        <v>9</v>
      </c>
      <c r="D136" s="29"/>
      <c r="E136" s="29" t="s">
        <v>9</v>
      </c>
      <c r="F136" s="29" t="s">
        <v>9</v>
      </c>
      <c r="G136" s="29" t="s">
        <v>9</v>
      </c>
      <c r="H136" s="29" t="s">
        <v>9</v>
      </c>
      <c r="I136" s="29" t="s">
        <v>9</v>
      </c>
      <c r="J136" s="29" t="s">
        <v>9</v>
      </c>
      <c r="K136" s="29" t="s">
        <v>9</v>
      </c>
      <c r="L136" s="29" t="s">
        <v>9</v>
      </c>
      <c r="M136" s="29" t="s">
        <v>9</v>
      </c>
      <c r="N136" s="29" t="s">
        <v>9</v>
      </c>
      <c r="O136" s="29" t="s">
        <v>9</v>
      </c>
      <c r="P136" s="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13.5" customHeight="1">
      <c r="A137" s="39" t="s">
        <v>48</v>
      </c>
      <c r="B137" s="42" t="s">
        <v>9</v>
      </c>
      <c r="C137" s="29">
        <f>SUM(E137:O137)</f>
        <v>785625</v>
      </c>
      <c r="D137" s="29"/>
      <c r="E137" s="29">
        <v>416956</v>
      </c>
      <c r="F137" s="29"/>
      <c r="G137" s="29">
        <v>32987</v>
      </c>
      <c r="H137" s="29"/>
      <c r="I137" s="29">
        <v>319900</v>
      </c>
      <c r="J137" s="29"/>
      <c r="K137" s="29">
        <v>1915</v>
      </c>
      <c r="L137" s="29"/>
      <c r="M137" s="29">
        <f>-4+12430</f>
        <v>12426</v>
      </c>
      <c r="N137" s="29"/>
      <c r="O137" s="29">
        <v>1441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7" customFormat="1" ht="13.5" customHeight="1">
      <c r="A138" s="39" t="s">
        <v>85</v>
      </c>
      <c r="B138" s="42" t="s">
        <v>9</v>
      </c>
      <c r="C138" s="34">
        <f>SUM(E138:O138)</f>
        <v>3023158</v>
      </c>
      <c r="D138" s="29"/>
      <c r="E138" s="34">
        <v>107120</v>
      </c>
      <c r="F138" s="29"/>
      <c r="G138" s="34">
        <v>856961</v>
      </c>
      <c r="H138" s="29"/>
      <c r="I138" s="34">
        <v>128544</v>
      </c>
      <c r="J138" s="29"/>
      <c r="K138" s="34">
        <v>0</v>
      </c>
      <c r="L138" s="29"/>
      <c r="M138" s="34">
        <v>1930533</v>
      </c>
      <c r="N138" s="29"/>
      <c r="O138" s="34">
        <v>0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7" customFormat="1" ht="13.5" customHeight="1">
      <c r="A139" s="39"/>
      <c r="B139" s="42"/>
      <c r="C139" s="33"/>
      <c r="D139" s="29"/>
      <c r="E139" s="33"/>
      <c r="F139" s="29"/>
      <c r="G139" s="33"/>
      <c r="H139" s="29"/>
      <c r="I139" s="33"/>
      <c r="J139" s="29"/>
      <c r="K139" s="33"/>
      <c r="L139" s="29"/>
      <c r="M139" s="33"/>
      <c r="N139" s="29"/>
      <c r="O139" s="3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7" customFormat="1" ht="13.5" customHeight="1">
      <c r="A140" s="39" t="s">
        <v>67</v>
      </c>
      <c r="B140" s="42" t="s">
        <v>9</v>
      </c>
      <c r="C140" s="31">
        <f>SUM(E140:O140)</f>
        <v>3808783</v>
      </c>
      <c r="D140" s="29"/>
      <c r="E140" s="31">
        <f>SUM(E137:E138)</f>
        <v>524076</v>
      </c>
      <c r="F140" s="29"/>
      <c r="G140" s="31">
        <f>SUM(G137:G138)</f>
        <v>889948</v>
      </c>
      <c r="H140" s="29"/>
      <c r="I140" s="31">
        <f>SUM(I137:I138)</f>
        <v>448444</v>
      </c>
      <c r="J140" s="29"/>
      <c r="K140" s="31">
        <f>SUM(K137:K138)</f>
        <v>1915</v>
      </c>
      <c r="L140" s="29"/>
      <c r="M140" s="31">
        <f>SUM(M137:M138)</f>
        <v>1942959</v>
      </c>
      <c r="N140" s="29"/>
      <c r="O140" s="31">
        <f>SUM(O137:O138)</f>
        <v>1441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7" customFormat="1" ht="13.5" customHeight="1">
      <c r="A141" s="39"/>
      <c r="B141" s="42" t="s">
        <v>9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7" customFormat="1" ht="13.5" customHeight="1">
      <c r="A142" s="39" t="s">
        <v>96</v>
      </c>
      <c r="B142" s="42" t="s">
        <v>9</v>
      </c>
      <c r="C142" s="52">
        <f>SUM(E142:O142)</f>
        <v>90135634</v>
      </c>
      <c r="D142" s="29"/>
      <c r="E142" s="53">
        <f>E58+E98+E107+E133+E140</f>
        <v>36984641</v>
      </c>
      <c r="F142" s="29"/>
      <c r="G142" s="53">
        <f>G58+G98+G107+G133+G140</f>
        <v>11810255</v>
      </c>
      <c r="H142" s="29"/>
      <c r="I142" s="53">
        <f>I58+I98+I107+I133+I140</f>
        <v>25719968</v>
      </c>
      <c r="J142" s="29"/>
      <c r="K142" s="53">
        <f>K58+K98+K107+K133+K140</f>
        <v>1387192</v>
      </c>
      <c r="L142" s="29"/>
      <c r="M142" s="53">
        <f>M58+M98+M107+M133+M140</f>
        <v>13491174</v>
      </c>
      <c r="N142" s="29"/>
      <c r="O142" s="53">
        <f>O58+O98+O107+O133+O140</f>
        <v>742404</v>
      </c>
      <c r="P142" s="14"/>
      <c r="Q142" s="1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7" customFormat="1" ht="13.5" customHeight="1">
      <c r="A143" s="39"/>
      <c r="B143" s="42"/>
      <c r="C143" s="46"/>
      <c r="D143" s="29"/>
      <c r="E143" s="46"/>
      <c r="F143" s="29"/>
      <c r="G143" s="46"/>
      <c r="H143" s="29"/>
      <c r="I143" s="46"/>
      <c r="J143" s="29"/>
      <c r="K143" s="46"/>
      <c r="L143" s="29"/>
      <c r="M143" s="46"/>
      <c r="N143" s="29"/>
      <c r="O143" s="4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7" customFormat="1" ht="13.5" customHeight="1">
      <c r="A144" s="39" t="s">
        <v>79</v>
      </c>
      <c r="B144" s="42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7" customFormat="1" ht="13.5" customHeight="1">
      <c r="A145" s="47" t="s">
        <v>51</v>
      </c>
      <c r="B145" s="44"/>
      <c r="C145" s="34">
        <f>SUM(E145:O145)</f>
        <v>68856</v>
      </c>
      <c r="D145" s="33"/>
      <c r="E145" s="34">
        <v>0</v>
      </c>
      <c r="F145" s="33"/>
      <c r="G145" s="34">
        <v>0</v>
      </c>
      <c r="H145" s="33"/>
      <c r="I145" s="34">
        <v>0</v>
      </c>
      <c r="J145" s="33"/>
      <c r="K145" s="34">
        <v>0</v>
      </c>
      <c r="L145" s="33"/>
      <c r="M145" s="34">
        <v>0</v>
      </c>
      <c r="N145" s="33"/>
      <c r="O145" s="34">
        <v>68856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7" customFormat="1" ht="13.5" customHeight="1">
      <c r="A146" s="47"/>
      <c r="B146" s="4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7" customFormat="1" ht="13.5" customHeight="1">
      <c r="A147" s="47" t="s">
        <v>69</v>
      </c>
      <c r="B147" s="44"/>
      <c r="C147" s="34">
        <f>SUM(E147:O147)</f>
        <v>68856</v>
      </c>
      <c r="D147" s="33"/>
      <c r="E147" s="34">
        <f>E145</f>
        <v>0</v>
      </c>
      <c r="F147" s="33"/>
      <c r="G147" s="34">
        <f>G145</f>
        <v>0</v>
      </c>
      <c r="H147" s="33"/>
      <c r="I147" s="34">
        <f>I145</f>
        <v>0</v>
      </c>
      <c r="J147" s="33"/>
      <c r="K147" s="34">
        <f>K145</f>
        <v>0</v>
      </c>
      <c r="L147" s="33"/>
      <c r="M147" s="34">
        <f>M145</f>
        <v>0</v>
      </c>
      <c r="N147" s="33"/>
      <c r="O147" s="34">
        <f>O145</f>
        <v>68856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ht="13.5" customHeight="1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7" customFormat="1" ht="13.5" customHeight="1" thickBot="1">
      <c r="A149" s="50" t="s">
        <v>68</v>
      </c>
      <c r="B149" s="44"/>
      <c r="C149" s="51">
        <f>SUM(E149:O149)</f>
        <v>90204490</v>
      </c>
      <c r="D149" s="33"/>
      <c r="E149" s="51">
        <f>E142+E147</f>
        <v>36984641</v>
      </c>
      <c r="F149" s="33"/>
      <c r="G149" s="51">
        <f>G142+G147</f>
        <v>11810255</v>
      </c>
      <c r="H149" s="33"/>
      <c r="I149" s="51">
        <f>I142+I147</f>
        <v>25719968</v>
      </c>
      <c r="J149" s="33"/>
      <c r="K149" s="51">
        <f>K142+K147</f>
        <v>1387192</v>
      </c>
      <c r="L149" s="33"/>
      <c r="M149" s="51">
        <f>M142+M147</f>
        <v>13491174</v>
      </c>
      <c r="N149" s="33"/>
      <c r="O149" s="51">
        <f>O142+O147</f>
        <v>811260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7" customFormat="1" ht="13.5" customHeight="1" thickTop="1">
      <c r="A150" s="1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7" customFormat="1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0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7" customFormat="1" ht="13.5" customHeight="1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7" customFormat="1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18" customFormat="1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6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s="7" customFormat="1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7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2">
      <c r="P157" s="8"/>
    </row>
    <row r="158" ht="12">
      <c r="P158" s="8"/>
    </row>
  </sheetData>
  <sheetProtection/>
  <mergeCells count="5">
    <mergeCell ref="C4:O4"/>
    <mergeCell ref="C5:O5"/>
    <mergeCell ref="C6:O6"/>
    <mergeCell ref="C3:O3"/>
    <mergeCell ref="A3:A7"/>
  </mergeCells>
  <conditionalFormatting sqref="A134:IV149 A12:IV132">
    <cfRule type="expression" priority="2" dxfId="0" stopIfTrue="1">
      <formula>MOD(ROW(),2)=1</formula>
    </cfRule>
  </conditionalFormatting>
  <conditionalFormatting sqref="A133:IV133">
    <cfRule type="expression" priority="1" dxfId="0" stopIfTrue="1">
      <formula>MOD(ROW(),2)=1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80" r:id="rId2"/>
  <headerFooter alignWithMargins="0">
    <oddFooter>&amp;R&amp;"Goudy Old Style,Regular"&amp;10Page &amp;P of &amp;N</oddFooter>
  </headerFooter>
  <rowBreaks count="3" manualBreakCount="3">
    <brk id="47" max="14" man="1"/>
    <brk id="82" max="14" man="1"/>
    <brk id="117" max="14" man="1"/>
  </rowBreaks>
  <ignoredErrors>
    <ignoredError sqref="C1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2013-10-17T15:49:36Z</cp:lastPrinted>
  <dcterms:created xsi:type="dcterms:W3CDTF">2002-09-19T16:57:03Z</dcterms:created>
  <dcterms:modified xsi:type="dcterms:W3CDTF">2013-10-21T21:27:33Z</dcterms:modified>
  <cp:category/>
  <cp:version/>
  <cp:contentType/>
  <cp:contentStatus/>
</cp:coreProperties>
</file>