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LSUHSC-S" sheetId="1" r:id="rId1"/>
  </sheets>
  <definedNames>
    <definedName name="\P">'c2b LSUHSC-S'!#REF!</definedName>
    <definedName name="ACAD_SUPP">'c2b LSUHSC-S'!#REF!</definedName>
    <definedName name="DASH">'c2b LSUHSC-S'!#REF!</definedName>
    <definedName name="H_1">'c2b LSUHSC-S'!$A$3:$Q$15</definedName>
    <definedName name="INSTIT_SUPP">'c2b LSUHSC-S'!#REF!</definedName>
    <definedName name="P_1">'c2b LSUHSC-S'!$A$16:$Q$80</definedName>
    <definedName name="_xlnm.Print_Area" localSheetId="0">'c2b LSUHSC-S'!$A$16:$Q$250</definedName>
    <definedName name="_xlnm.Print_Titles" localSheetId="0">'c2b LSUHSC-S'!$1:$15</definedName>
    <definedName name="Print_Titles_MI">'c2b LSUHSC-S'!$3:$15</definedName>
    <definedName name="PUBLIC_SERV">'c2b LSUHSC-S'!#REF!</definedName>
    <definedName name="RESEARCH">'c2b LSUHSC-S'!#REF!</definedName>
    <definedName name="STUD_SERV">'c2b LSUHSC-S'!#REF!</definedName>
  </definedNames>
  <calcPr fullCalcOnLoad="1"/>
</workbook>
</file>

<file path=xl/sharedStrings.xml><?xml version="1.0" encoding="utf-8"?>
<sst xmlns="http://schemas.openxmlformats.org/spreadsheetml/2006/main" count="245" uniqueCount="153">
  <si>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</si>
  <si>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</si>
  <si>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</si>
  <si>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</si>
  <si>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</si>
  <si>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</si>
  <si>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</si>
  <si>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</si>
  <si>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</si>
  <si>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</si>
  <si>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</si>
  <si>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</si>
  <si>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>Educational and general:</t>
  </si>
  <si>
    <t xml:space="preserve"> Transfers--</t>
  </si>
  <si>
    <t>Indirect Cost</t>
  </si>
  <si>
    <t>ANALYSIS C-2B</t>
  </si>
  <si>
    <t>Current Restricted Fund Expenditures</t>
  </si>
  <si>
    <t xml:space="preserve">   Allied health -</t>
  </si>
  <si>
    <t xml:space="preserve">   Basic health sciences -</t>
  </si>
  <si>
    <t xml:space="preserve">   Medicine -</t>
  </si>
  <si>
    <t xml:space="preserve">   Other -</t>
  </si>
  <si>
    <t xml:space="preserve">  Research --</t>
  </si>
  <si>
    <t xml:space="preserve">  Public Service --</t>
  </si>
  <si>
    <t xml:space="preserve">  Academic Support --</t>
  </si>
  <si>
    <t xml:space="preserve">   Academic administration and </t>
  </si>
  <si>
    <t xml:space="preserve">    personnel development - </t>
  </si>
  <si>
    <t xml:space="preserve">  Student Services --</t>
  </si>
  <si>
    <t xml:space="preserve">   School supported services - </t>
  </si>
  <si>
    <t xml:space="preserve">  Institutional Support --</t>
  </si>
  <si>
    <t xml:space="preserve">   Executive management - </t>
  </si>
  <si>
    <t xml:space="preserve">   Institutional support - </t>
  </si>
  <si>
    <t xml:space="preserve">   Fiscal operations - </t>
  </si>
  <si>
    <t xml:space="preserve">   General administrative services - </t>
  </si>
  <si>
    <t xml:space="preserve">   Logistical services - </t>
  </si>
  <si>
    <t xml:space="preserve">  Operation and Maintenance of Plant --</t>
  </si>
  <si>
    <t xml:space="preserve">   General operations -</t>
  </si>
  <si>
    <t xml:space="preserve">  Nonmandatory transfers for --</t>
  </si>
  <si>
    <t xml:space="preserve"> Hospitals--</t>
  </si>
  <si>
    <t xml:space="preserve"> Auxiliary Enterprises--</t>
  </si>
  <si>
    <t xml:space="preserve">    Cardiopulmonary science                      </t>
  </si>
  <si>
    <t xml:space="preserve">    Child and family services                    </t>
  </si>
  <si>
    <t xml:space="preserve">    Communication disorders                     </t>
  </si>
  <si>
    <t xml:space="preserve">    Occupational therapy                         </t>
  </si>
  <si>
    <t xml:space="preserve">    Physical therapy                             </t>
  </si>
  <si>
    <t xml:space="preserve">    Physicians assistant program                </t>
  </si>
  <si>
    <t xml:space="preserve">    Dean                                        </t>
  </si>
  <si>
    <t xml:space="preserve">     Total allied health                        </t>
  </si>
  <si>
    <t xml:space="preserve">    Anatomy                                      </t>
  </si>
  <si>
    <t xml:space="preserve">    Biochemistry                                 </t>
  </si>
  <si>
    <t xml:space="preserve">    Biometry                                    </t>
  </si>
  <si>
    <t xml:space="preserve">    Microbiology and immunology                  </t>
  </si>
  <si>
    <t xml:space="preserve">    Pathology                                   </t>
  </si>
  <si>
    <t xml:space="preserve">    Pharmacology                                </t>
  </si>
  <si>
    <t xml:space="preserve">    Physiology                                   </t>
  </si>
  <si>
    <t xml:space="preserve">    Multidisciplinary                            </t>
  </si>
  <si>
    <t xml:space="preserve">     Total basic health sciences                </t>
  </si>
  <si>
    <t xml:space="preserve">    Anesthesiology                              </t>
  </si>
  <si>
    <t xml:space="preserve">    Emergency medicine                           </t>
  </si>
  <si>
    <t xml:space="preserve">    Family medicine                              </t>
  </si>
  <si>
    <t xml:space="preserve">    LSUHSC Unit-E A  Conway medical center      </t>
  </si>
  <si>
    <t xml:space="preserve">    Medicine                                    </t>
  </si>
  <si>
    <t xml:space="preserve">    Neurology                                    </t>
  </si>
  <si>
    <t xml:space="preserve">    Neurosurgery                                 </t>
  </si>
  <si>
    <t xml:space="preserve">    Obstetrics and gynecology                   </t>
  </si>
  <si>
    <t xml:space="preserve">    Ophthalmology                                </t>
  </si>
  <si>
    <t xml:space="preserve">    Orthopedics                                 </t>
  </si>
  <si>
    <t xml:space="preserve">    Otorhinolaryngology                         </t>
  </si>
  <si>
    <t xml:space="preserve">    Pediatrics                                  </t>
  </si>
  <si>
    <t xml:space="preserve">    Psychiatry                                   </t>
  </si>
  <si>
    <t xml:space="preserve">    Radiology                                   </t>
  </si>
  <si>
    <t xml:space="preserve">    Surgery                                      </t>
  </si>
  <si>
    <t xml:space="preserve">    Urology                                     </t>
  </si>
  <si>
    <t xml:space="preserve">    Cancer center                               </t>
  </si>
  <si>
    <t xml:space="preserve">    Medical faculty practice                     </t>
  </si>
  <si>
    <t xml:space="preserve">    Medical dean                                 </t>
  </si>
  <si>
    <t xml:space="preserve">     Total medicine                             </t>
  </si>
  <si>
    <t xml:space="preserve">    Medicine - Dean Medical School Shreveport   </t>
  </si>
  <si>
    <t xml:space="preserve">      Total instruction                         </t>
  </si>
  <si>
    <t xml:space="preserve">    Sponsored projects administration            </t>
  </si>
  <si>
    <t xml:space="preserve">    Vice Chancellor Business &amp; Reimbursements    </t>
  </si>
  <si>
    <t xml:space="preserve">      Total research                             </t>
  </si>
  <si>
    <t xml:space="preserve">    Library-Administration                       </t>
  </si>
  <si>
    <t xml:space="preserve">    Information Technology Administration       </t>
  </si>
  <si>
    <t xml:space="preserve">    LSUHSC Huey P Long                           </t>
  </si>
  <si>
    <t xml:space="preserve">    Physicians Billing                           </t>
  </si>
  <si>
    <t xml:space="preserve">    Physical Plant Administration               </t>
  </si>
  <si>
    <t xml:space="preserve">     Total other                              </t>
  </si>
  <si>
    <t xml:space="preserve">      Total public service                      </t>
  </si>
  <si>
    <t xml:space="preserve">    Medicine - Medical School Dean               </t>
  </si>
  <si>
    <t xml:space="preserve">   Animal laboratories                          </t>
  </si>
  <si>
    <t xml:space="preserve">   Library services                             </t>
  </si>
  <si>
    <t xml:space="preserve">      Total academic support                    </t>
  </si>
  <si>
    <t xml:space="preserve">    Student services-medicine-Student Affairs   </t>
  </si>
  <si>
    <t xml:space="preserve">    Chancellor                                  </t>
  </si>
  <si>
    <t xml:space="preserve">     Total executive management                  </t>
  </si>
  <si>
    <t xml:space="preserve">    Accounting services                          </t>
  </si>
  <si>
    <t xml:space="preserve">    Information technology                      </t>
  </si>
  <si>
    <t xml:space="preserve">    Human resource management                    </t>
  </si>
  <si>
    <t xml:space="preserve">    Environmental health and safety             </t>
  </si>
  <si>
    <t xml:space="preserve">     Total institutional support                 </t>
  </si>
  <si>
    <t xml:space="preserve">    Audit expense-legislative auditor            </t>
  </si>
  <si>
    <t xml:space="preserve">    Audit expense-LSU system auditor            </t>
  </si>
  <si>
    <t xml:space="preserve">    Budget and planning                          </t>
  </si>
  <si>
    <t xml:space="preserve">    Internal audits                             </t>
  </si>
  <si>
    <t xml:space="preserve">    Reimbursements                               </t>
  </si>
  <si>
    <t xml:space="preserve">     Total fiscal operations                     </t>
  </si>
  <si>
    <t xml:space="preserve">    Commencements                               </t>
  </si>
  <si>
    <t xml:space="preserve">    HSC Activities                              </t>
  </si>
  <si>
    <t xml:space="preserve">    Information services                         </t>
  </si>
  <si>
    <t xml:space="preserve">    Insurance expense                            </t>
  </si>
  <si>
    <t xml:space="preserve">    Legal services                              </t>
  </si>
  <si>
    <t xml:space="preserve">     Total general administrative services       </t>
  </si>
  <si>
    <t xml:space="preserve">    Campus mail services                        </t>
  </si>
  <si>
    <t xml:space="preserve">    Campus police                                </t>
  </si>
  <si>
    <t xml:space="preserve">    Campus safety                               </t>
  </si>
  <si>
    <t xml:space="preserve">    Logistical Services                         </t>
  </si>
  <si>
    <t xml:space="preserve">    Purchasing                                   </t>
  </si>
  <si>
    <t xml:space="preserve">     Total logistical services                  </t>
  </si>
  <si>
    <t xml:space="preserve">      Total institutional support               </t>
  </si>
  <si>
    <t xml:space="preserve">    Buildings and operations                     </t>
  </si>
  <si>
    <t xml:space="preserve">    Grounds                                     </t>
  </si>
  <si>
    <t xml:space="preserve">    Housekeeping                                 </t>
  </si>
  <si>
    <t xml:space="preserve">    Utilities                                    </t>
  </si>
  <si>
    <t xml:space="preserve">     Total general operations                    </t>
  </si>
  <si>
    <t xml:space="preserve">   Scholarships                                 </t>
  </si>
  <si>
    <t xml:space="preserve">   Fellowships                                   </t>
  </si>
  <si>
    <t xml:space="preserve">      Total scholarships and fellowships        </t>
  </si>
  <si>
    <t xml:space="preserve">   Capital improvements                         </t>
  </si>
  <si>
    <t xml:space="preserve">  Hospital                                      </t>
  </si>
  <si>
    <t xml:space="preserve">  Expenditures                                  </t>
  </si>
  <si>
    <t xml:space="preserve">      Total auxiliary enterprises               </t>
  </si>
  <si>
    <t xml:space="preserve">  Instruction --</t>
  </si>
  <si>
    <t>$</t>
  </si>
  <si>
    <t xml:space="preserve">     Total academic administration and</t>
  </si>
  <si>
    <t xml:space="preserve">    Vice-chancellor for business and</t>
  </si>
  <si>
    <t xml:space="preserve">    Materials management and </t>
  </si>
  <si>
    <t xml:space="preserve">        Total educational and  general</t>
  </si>
  <si>
    <t xml:space="preserve">  Nonmandatory transfers for</t>
  </si>
  <si>
    <t xml:space="preserve">    Multidisciplinary                           </t>
  </si>
  <si>
    <t xml:space="preserve">    Clinical and forensic toxicology center      </t>
  </si>
  <si>
    <t xml:space="preserve">     Total other                                 </t>
  </si>
  <si>
    <t xml:space="preserve">      personnel development                      </t>
  </si>
  <si>
    <t xml:space="preserve">    Reserves                                     </t>
  </si>
  <si>
    <t xml:space="preserve">     reimbursements                              </t>
  </si>
  <si>
    <t xml:space="preserve">    Profesional liability insurance             </t>
  </si>
  <si>
    <t xml:space="preserve">     transportation                             </t>
  </si>
  <si>
    <t xml:space="preserve">         expenditures                           </t>
  </si>
  <si>
    <t xml:space="preserve">   Other                                         </t>
  </si>
  <si>
    <t xml:space="preserve">      Total nonmandatory transfers              </t>
  </si>
  <si>
    <t xml:space="preserve">   renewels and replacements                    </t>
  </si>
  <si>
    <t>For the year ended June 30, 2011</t>
  </si>
  <si>
    <t xml:space="preserve">    Human Research Protection Program           </t>
  </si>
  <si>
    <t xml:space="preserve">         Total educatoinal and general expenditures and transfers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</si>
</sst>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&quot;$&quot;#,##0"/>
  </numFmts>
  <fonts count="44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color indexed="62"/>
      <name val="Goudy Old Style"/>
      <family val="1"/>
    </font>
    <font>
      <sz val="10"/>
      <color indexed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49" fontId="2" fillId="0" borderId="0" xfId="42" applyNumberFormat="1" applyFont="1" applyAlignment="1" applyProtection="1">
      <alignment vertical="center"/>
      <protection/>
    </xf>
    <xf numFmtId="49" fontId="2" fillId="0" borderId="0" xfId="42" applyNumberFormat="1" applyFont="1" applyFill="1" applyAlignment="1" applyProtection="1">
      <alignment vertical="center"/>
      <protection/>
    </xf>
    <xf numFmtId="49" fontId="2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37" fontId="0" fillId="0" borderId="0" xfId="55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5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Continuous" vertical="center"/>
      <protection/>
    </xf>
    <xf numFmtId="37" fontId="0" fillId="0" borderId="0" xfId="55" applyFill="1">
      <alignment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37" fontId="43" fillId="0" borderId="0" xfId="0" applyFont="1" applyFill="1" applyAlignment="1" applyProtection="1">
      <alignment/>
      <protection/>
    </xf>
    <xf numFmtId="37" fontId="43" fillId="0" borderId="0" xfId="0" applyNumberFormat="1" applyFont="1" applyFill="1" applyAlignment="1" applyProtection="1">
      <alignment/>
      <protection/>
    </xf>
    <xf numFmtId="41" fontId="43" fillId="0" borderId="0" xfId="0" applyNumberFormat="1" applyFont="1" applyFill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41" fontId="8" fillId="0" borderId="0" xfId="0" applyNumberFormat="1" applyFont="1" applyFill="1" applyAlignment="1" applyProtection="1">
      <alignment/>
      <protection/>
    </xf>
    <xf numFmtId="37" fontId="8" fillId="0" borderId="0" xfId="0" applyFont="1" applyFill="1" applyAlignment="1" applyProtection="1">
      <alignment/>
      <protection/>
    </xf>
    <xf numFmtId="37" fontId="43" fillId="0" borderId="0" xfId="0" applyNumberFormat="1" applyFont="1" applyFill="1" applyAlignment="1" applyProtection="1">
      <alignment horizontal="center"/>
      <protection/>
    </xf>
    <xf numFmtId="37" fontId="43" fillId="0" borderId="0" xfId="0" applyNumberFormat="1" applyFont="1" applyFill="1" applyAlignment="1" applyProtection="1">
      <alignment horizontal="center"/>
      <protection locked="0"/>
    </xf>
    <xf numFmtId="37" fontId="43" fillId="0" borderId="0" xfId="0" applyNumberFormat="1" applyFont="1" applyFill="1" applyAlignment="1" applyProtection="1">
      <alignment/>
      <protection locked="0"/>
    </xf>
    <xf numFmtId="41" fontId="43" fillId="0" borderId="11" xfId="0" applyNumberFormat="1" applyFont="1" applyFill="1" applyBorder="1" applyAlignment="1" applyProtection="1">
      <alignment/>
      <protection/>
    </xf>
    <xf numFmtId="37" fontId="43" fillId="0" borderId="11" xfId="0" applyNumberFormat="1" applyFont="1" applyFill="1" applyBorder="1" applyAlignment="1" applyProtection="1">
      <alignment/>
      <protection/>
    </xf>
    <xf numFmtId="41" fontId="43" fillId="0" borderId="0" xfId="0" applyNumberFormat="1" applyFont="1" applyFill="1" applyBorder="1" applyAlignment="1" applyProtection="1">
      <alignment/>
      <protection/>
    </xf>
    <xf numFmtId="37" fontId="43" fillId="0" borderId="0" xfId="0" applyNumberFormat="1" applyFont="1" applyFill="1" applyBorder="1" applyAlignment="1" applyProtection="1">
      <alignment/>
      <protection locked="0"/>
    </xf>
    <xf numFmtId="37" fontId="43" fillId="0" borderId="0" xfId="0" applyNumberFormat="1" applyFont="1" applyFill="1" applyBorder="1" applyAlignment="1" applyProtection="1">
      <alignment/>
      <protection/>
    </xf>
    <xf numFmtId="41" fontId="43" fillId="0" borderId="10" xfId="0" applyNumberFormat="1" applyFont="1" applyFill="1" applyBorder="1" applyAlignment="1" applyProtection="1">
      <alignment/>
      <protection/>
    </xf>
    <xf numFmtId="37" fontId="43" fillId="0" borderId="10" xfId="0" applyNumberFormat="1" applyFont="1" applyFill="1" applyBorder="1" applyAlignment="1" applyProtection="1">
      <alignment/>
      <protection/>
    </xf>
    <xf numFmtId="37" fontId="43" fillId="0" borderId="10" xfId="0" applyNumberFormat="1" applyFont="1" applyFill="1" applyBorder="1" applyAlignment="1" applyProtection="1">
      <alignment/>
      <protection locked="0"/>
    </xf>
    <xf numFmtId="41" fontId="43" fillId="0" borderId="0" xfId="0" applyNumberFormat="1" applyFont="1" applyFill="1" applyAlignment="1" applyProtection="1">
      <alignment/>
      <protection locked="0"/>
    </xf>
    <xf numFmtId="37" fontId="43" fillId="0" borderId="0" xfId="0" applyNumberFormat="1" applyFont="1" applyFill="1" applyAlignment="1" applyProtection="1" quotePrefix="1">
      <alignment horizontal="left"/>
      <protection/>
    </xf>
    <xf numFmtId="37" fontId="43" fillId="0" borderId="0" xfId="0" applyNumberFormat="1" applyFont="1" applyFill="1" applyBorder="1" applyAlignment="1" applyProtection="1" quotePrefix="1">
      <alignment horizontal="left"/>
      <protection/>
    </xf>
    <xf numFmtId="41" fontId="43" fillId="0" borderId="0" xfId="0" applyNumberFormat="1" applyFont="1" applyFill="1" applyAlignment="1" applyProtection="1" quotePrefix="1">
      <alignment horizontal="left"/>
      <protection/>
    </xf>
    <xf numFmtId="165" fontId="2" fillId="0" borderId="0" xfId="42" applyNumberFormat="1" applyFont="1" applyAlignment="1">
      <alignment vertical="center"/>
    </xf>
    <xf numFmtId="37" fontId="7" fillId="0" borderId="0" xfId="55" applyFont="1" applyFill="1" applyBorder="1" applyAlignment="1">
      <alignment horizontal="center" vertical="center"/>
      <protection/>
    </xf>
    <xf numFmtId="41" fontId="25" fillId="0" borderId="0" xfId="0" applyNumberFormat="1" applyFont="1" applyFill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 locked="0"/>
    </xf>
    <xf numFmtId="41" fontId="8" fillId="0" borderId="11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41" fontId="8" fillId="0" borderId="0" xfId="0" applyNumberFormat="1" applyFont="1" applyFill="1" applyAlignment="1" applyProtection="1">
      <alignment/>
      <protection/>
    </xf>
    <xf numFmtId="41" fontId="25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41" fontId="8" fillId="0" borderId="10" xfId="0" applyNumberFormat="1" applyFont="1" applyFill="1" applyBorder="1" applyAlignment="1" applyProtection="1">
      <alignment/>
      <protection/>
    </xf>
    <xf numFmtId="41" fontId="25" fillId="0" borderId="11" xfId="0" applyNumberFormat="1" applyFont="1" applyFill="1" applyBorder="1" applyAlignment="1" applyProtection="1">
      <alignment/>
      <protection/>
    </xf>
    <xf numFmtId="37" fontId="25" fillId="0" borderId="0" xfId="0" applyNumberFormat="1" applyFont="1" applyFill="1" applyAlignment="1" applyProtection="1">
      <alignment/>
      <protection/>
    </xf>
    <xf numFmtId="41" fontId="25" fillId="0" borderId="10" xfId="0" applyNumberFormat="1" applyFont="1" applyFill="1" applyBorder="1" applyAlignment="1" applyProtection="1">
      <alignment/>
      <protection/>
    </xf>
    <xf numFmtId="37" fontId="25" fillId="0" borderId="0" xfId="0" applyNumberFormat="1" applyFont="1" applyFill="1" applyAlignment="1" applyProtection="1">
      <alignment/>
      <protection locked="0"/>
    </xf>
    <xf numFmtId="41" fontId="25" fillId="0" borderId="0" xfId="0" applyNumberFormat="1" applyFont="1" applyFill="1" applyAlignment="1" applyProtection="1">
      <alignment/>
      <protection locked="0"/>
    </xf>
    <xf numFmtId="37" fontId="6" fillId="0" borderId="0" xfId="0" applyNumberFormat="1" applyFont="1" applyFill="1" applyAlignment="1" applyProtection="1">
      <alignment/>
      <protection/>
    </xf>
    <xf numFmtId="41" fontId="8" fillId="0" borderId="0" xfId="0" applyNumberFormat="1" applyFont="1" applyFill="1" applyAlignment="1" applyProtection="1">
      <alignment/>
      <protection locked="0"/>
    </xf>
    <xf numFmtId="41" fontId="8" fillId="0" borderId="0" xfId="0" applyNumberFormat="1" applyFont="1" applyFill="1" applyAlignment="1" applyProtection="1">
      <alignment horizontal="right"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Alignment="1" applyProtection="1">
      <alignment/>
      <protection/>
    </xf>
    <xf numFmtId="165" fontId="43" fillId="0" borderId="0" xfId="0" applyNumberFormat="1" applyFont="1" applyFill="1" applyAlignment="1" applyProtection="1">
      <alignment/>
      <protection/>
    </xf>
    <xf numFmtId="37" fontId="43" fillId="0" borderId="12" xfId="0" applyNumberFormat="1" applyFont="1" applyFill="1" applyBorder="1" applyAlignment="1" applyProtection="1">
      <alignment/>
      <protection/>
    </xf>
    <xf numFmtId="41" fontId="43" fillId="0" borderId="12" xfId="0" applyNumberFormat="1" applyFont="1" applyFill="1" applyBorder="1" applyAlignment="1" applyProtection="1">
      <alignment/>
      <protection/>
    </xf>
    <xf numFmtId="37" fontId="43" fillId="0" borderId="12" xfId="0" applyNumberFormat="1" applyFont="1" applyFill="1" applyBorder="1" applyAlignment="1" applyProtection="1">
      <alignment/>
      <protection locked="0"/>
    </xf>
    <xf numFmtId="165" fontId="43" fillId="0" borderId="12" xfId="0" applyNumberFormat="1" applyFont="1" applyFill="1" applyBorder="1" applyAlignment="1" applyProtection="1">
      <alignment/>
      <protection/>
    </xf>
    <xf numFmtId="37" fontId="8" fillId="0" borderId="12" xfId="0" applyNumberFormat="1" applyFont="1" applyFill="1" applyBorder="1" applyAlignment="1" applyProtection="1">
      <alignment/>
      <protection locked="0"/>
    </xf>
    <xf numFmtId="41" fontId="8" fillId="0" borderId="12" xfId="0" applyNumberFormat="1" applyFont="1" applyFill="1" applyBorder="1" applyAlignment="1" applyProtection="1">
      <alignment/>
      <protection locked="0"/>
    </xf>
    <xf numFmtId="41" fontId="25" fillId="0" borderId="12" xfId="0" applyNumberFormat="1" applyFont="1" applyFill="1" applyBorder="1" applyAlignment="1" applyProtection="1">
      <alignment/>
      <protection/>
    </xf>
    <xf numFmtId="37" fontId="8" fillId="0" borderId="13" xfId="0" applyNumberFormat="1" applyFont="1" applyFill="1" applyBorder="1" applyAlignment="1" applyProtection="1">
      <alignment/>
      <protection/>
    </xf>
    <xf numFmtId="37" fontId="43" fillId="0" borderId="13" xfId="0" applyNumberFormat="1" applyFont="1" applyFill="1" applyBorder="1" applyAlignment="1" applyProtection="1">
      <alignment/>
      <protection/>
    </xf>
    <xf numFmtId="41" fontId="43" fillId="0" borderId="13" xfId="0" applyNumberFormat="1" applyFont="1" applyFill="1" applyBorder="1" applyAlignment="1" applyProtection="1">
      <alignment/>
      <protection/>
    </xf>
    <xf numFmtId="41" fontId="8" fillId="0" borderId="13" xfId="0" applyNumberFormat="1" applyFont="1" applyFill="1" applyBorder="1" applyAlignment="1" applyProtection="1">
      <alignment/>
      <protection/>
    </xf>
    <xf numFmtId="37" fontId="8" fillId="0" borderId="12" xfId="0" applyNumberFormat="1" applyFont="1" applyFill="1" applyBorder="1" applyAlignment="1" applyProtection="1">
      <alignment/>
      <protection/>
    </xf>
    <xf numFmtId="37" fontId="8" fillId="0" borderId="14" xfId="0" applyNumberFormat="1" applyFont="1" applyFill="1" applyBorder="1" applyAlignment="1" applyProtection="1">
      <alignment/>
      <protection/>
    </xf>
    <xf numFmtId="41" fontId="43" fillId="0" borderId="10" xfId="0" applyNumberFormat="1" applyFont="1" applyFill="1" applyBorder="1" applyAlignment="1" applyProtection="1">
      <alignment/>
      <protection locked="0"/>
    </xf>
    <xf numFmtId="37" fontId="43" fillId="0" borderId="13" xfId="0" applyNumberFormat="1" applyFont="1" applyFill="1" applyBorder="1" applyAlignment="1" applyProtection="1">
      <alignment/>
      <protection locked="0"/>
    </xf>
    <xf numFmtId="37" fontId="8" fillId="0" borderId="13" xfId="0" applyNumberFormat="1" applyFont="1" applyFill="1" applyBorder="1" applyAlignment="1" applyProtection="1">
      <alignment/>
      <protection locked="0"/>
    </xf>
    <xf numFmtId="37" fontId="43" fillId="0" borderId="13" xfId="0" applyNumberFormat="1" applyFont="1" applyFill="1" applyBorder="1" applyAlignment="1" applyProtection="1">
      <alignment/>
      <protection/>
    </xf>
    <xf numFmtId="41" fontId="43" fillId="0" borderId="13" xfId="0" applyNumberFormat="1" applyFont="1" applyFill="1" applyBorder="1" applyAlignment="1" applyProtection="1">
      <alignment/>
      <protection/>
    </xf>
    <xf numFmtId="41" fontId="8" fillId="0" borderId="13" xfId="0" applyNumberFormat="1" applyFont="1" applyFill="1" applyBorder="1" applyAlignment="1" applyProtection="1">
      <alignment/>
      <protection/>
    </xf>
    <xf numFmtId="37" fontId="43" fillId="0" borderId="15" xfId="0" applyNumberFormat="1" applyFont="1" applyFill="1" applyBorder="1" applyAlignment="1" applyProtection="1">
      <alignment/>
      <protection/>
    </xf>
    <xf numFmtId="41" fontId="43" fillId="0" borderId="15" xfId="0" applyNumberFormat="1" applyFont="1" applyFill="1" applyBorder="1" applyAlignment="1" applyProtection="1">
      <alignment/>
      <protection/>
    </xf>
    <xf numFmtId="37" fontId="8" fillId="0" borderId="15" xfId="0" applyNumberFormat="1" applyFont="1" applyFill="1" applyBorder="1" applyAlignment="1" applyProtection="1">
      <alignment/>
      <protection/>
    </xf>
    <xf numFmtId="41" fontId="8" fillId="0" borderId="15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7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5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76200</xdr:rowOff>
    </xdr:from>
    <xdr:to>
      <xdr:col>0</xdr:col>
      <xdr:colOff>2571750</xdr:colOff>
      <xdr:row>9</xdr:row>
      <xdr:rowOff>104775</xdr:rowOff>
    </xdr:to>
    <xdr:pic>
      <xdr:nvPicPr>
        <xdr:cNvPr id="1" name="Picture 43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6200"/>
          <a:ext cx="1295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249"/>
  <sheetViews>
    <sheetView showGridLines="0" tabSelected="1" defaultGridColor="0" zoomScalePageLayoutView="0" colorId="22" workbookViewId="0" topLeftCell="A1">
      <selection activeCell="A1" sqref="A1:A8"/>
    </sheetView>
  </sheetViews>
  <sheetFormatPr defaultColWidth="9.140625" defaultRowHeight="12"/>
  <cols>
    <col min="1" max="1" width="55.57421875" style="1" customWidth="1"/>
    <col min="2" max="2" width="1.57421875" style="1" customWidth="1"/>
    <col min="3" max="3" width="14.57421875" style="1" customWidth="1"/>
    <col min="4" max="4" width="1.57421875" style="1" customWidth="1"/>
    <col min="5" max="5" width="14.57421875" style="1" customWidth="1"/>
    <col min="6" max="6" width="1.57421875" style="1" customWidth="1"/>
    <col min="7" max="7" width="14.57421875" style="1" customWidth="1"/>
    <col min="8" max="8" width="1.57421875" style="1" customWidth="1"/>
    <col min="9" max="9" width="14.57421875" style="1" customWidth="1"/>
    <col min="10" max="10" width="1.57421875" style="1" customWidth="1"/>
    <col min="11" max="11" width="14.57421875" style="2" customWidth="1"/>
    <col min="12" max="12" width="1.57421875" style="1" customWidth="1"/>
    <col min="13" max="13" width="14.57421875" style="1" customWidth="1"/>
    <col min="14" max="14" width="1.57421875" style="1" customWidth="1"/>
    <col min="15" max="15" width="14.57421875" style="1" customWidth="1"/>
    <col min="16" max="16" width="2.57421875" style="1" customWidth="1"/>
    <col min="17" max="17" width="14.57421875" style="1" customWidth="1"/>
    <col min="18" max="18" width="7.57421875" style="4" customWidth="1"/>
    <col min="19" max="16384" width="9.00390625" style="1" customWidth="1"/>
  </cols>
  <sheetData>
    <row r="1" spans="1:256" s="2" customFormat="1" ht="12">
      <c r="A1" s="46"/>
      <c r="B1" s="8"/>
      <c r="C1" s="8"/>
      <c r="D1" s="8"/>
      <c r="E1" s="8"/>
      <c r="F1" s="8"/>
      <c r="G1" s="8"/>
      <c r="H1" s="8"/>
      <c r="I1" s="8"/>
      <c r="J1" s="8"/>
      <c r="K1" s="22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7" customFormat="1" ht="10.5" customHeight="1">
      <c r="A2" s="46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7" customFormat="1" ht="16.5">
      <c r="A3" s="46"/>
      <c r="B3" s="10"/>
      <c r="C3" s="47" t="s">
        <v>15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7" customFormat="1" ht="8.25" customHeight="1">
      <c r="A4" s="46"/>
      <c r="B4" s="10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7" customFormat="1" ht="16.5">
      <c r="A5" s="46"/>
      <c r="B5" s="11"/>
      <c r="C5" s="47" t="s">
        <v>16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7" customFormat="1" ht="16.5">
      <c r="A6" s="46"/>
      <c r="B6" s="10"/>
      <c r="C6" s="47" t="s">
        <v>150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15" s="7" customFormat="1" ht="10.5" customHeight="1">
      <c r="A7" s="4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256" s="2" customFormat="1" ht="12">
      <c r="A8" s="46"/>
      <c r="B8" s="1"/>
      <c r="C8" s="1"/>
      <c r="D8" s="1"/>
      <c r="E8" s="1"/>
      <c r="F8" s="1"/>
      <c r="G8" s="1"/>
      <c r="H8" s="1"/>
      <c r="I8" s="1"/>
      <c r="J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23"/>
      <c r="L9" s="15"/>
      <c r="M9" s="15"/>
      <c r="N9" s="15"/>
      <c r="O9" s="1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7" ht="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3.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6"/>
      <c r="M11" s="16"/>
      <c r="N11" s="16"/>
      <c r="O11" s="16"/>
      <c r="P11" s="16"/>
      <c r="Q11" s="16"/>
    </row>
    <row r="12" spans="1:17" ht="12" customHeight="1">
      <c r="A12" s="16"/>
      <c r="B12" s="16"/>
      <c r="C12" s="21" t="s">
        <v>0</v>
      </c>
      <c r="D12" s="21"/>
      <c r="E12" s="21"/>
      <c r="F12" s="21"/>
      <c r="G12" s="21"/>
      <c r="H12" s="21"/>
      <c r="I12" s="21"/>
      <c r="J12" s="16"/>
      <c r="K12" s="17"/>
      <c r="L12" s="16"/>
      <c r="M12" s="21" t="s">
        <v>1</v>
      </c>
      <c r="N12" s="21"/>
      <c r="O12" s="21"/>
      <c r="P12" s="21"/>
      <c r="Q12" s="21"/>
    </row>
    <row r="13" spans="1:17" ht="12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16"/>
      <c r="M13" s="18" t="s">
        <v>2</v>
      </c>
      <c r="N13" s="16"/>
      <c r="O13" s="16"/>
      <c r="P13" s="16"/>
      <c r="Q13" s="18" t="s">
        <v>14</v>
      </c>
    </row>
    <row r="14" spans="1:17" ht="12" customHeight="1">
      <c r="A14" s="16"/>
      <c r="B14" s="16"/>
      <c r="C14" s="19" t="s">
        <v>3</v>
      </c>
      <c r="D14" s="20"/>
      <c r="E14" s="19" t="s">
        <v>4</v>
      </c>
      <c r="F14" s="20"/>
      <c r="G14" s="19" t="s">
        <v>5</v>
      </c>
      <c r="H14" s="20"/>
      <c r="I14" s="19" t="s">
        <v>6</v>
      </c>
      <c r="J14" s="20"/>
      <c r="K14" s="24" t="s">
        <v>7</v>
      </c>
      <c r="L14" s="20"/>
      <c r="M14" s="19" t="s">
        <v>8</v>
      </c>
      <c r="N14" s="20"/>
      <c r="O14" s="19" t="s">
        <v>9</v>
      </c>
      <c r="P14" s="20"/>
      <c r="Q14" s="19" t="s">
        <v>10</v>
      </c>
    </row>
    <row r="15" spans="1:17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16"/>
      <c r="M15" s="16"/>
      <c r="N15" s="16"/>
      <c r="O15" s="16"/>
      <c r="P15" s="16"/>
      <c r="Q15" s="16"/>
    </row>
    <row r="16" spans="1:18" s="2" customFormat="1" ht="15.75" customHeight="1">
      <c r="A16" s="17" t="s">
        <v>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5"/>
    </row>
    <row r="17" spans="1:18" s="2" customFormat="1" ht="15.75" customHeight="1">
      <c r="A17" s="28" t="s">
        <v>131</v>
      </c>
      <c r="B17" s="28"/>
      <c r="C17" s="29"/>
      <c r="D17" s="28"/>
      <c r="E17" s="29"/>
      <c r="F17" s="28"/>
      <c r="G17" s="29"/>
      <c r="H17" s="28"/>
      <c r="I17" s="29"/>
      <c r="J17" s="28"/>
      <c r="K17" s="29"/>
      <c r="L17" s="28"/>
      <c r="M17" s="29"/>
      <c r="N17" s="28"/>
      <c r="O17" s="29"/>
      <c r="P17" s="30"/>
      <c r="Q17" s="29"/>
      <c r="R17" s="5"/>
    </row>
    <row r="18" spans="1:18" s="2" customFormat="1" ht="15.75" customHeight="1">
      <c r="A18" s="26" t="s">
        <v>17</v>
      </c>
      <c r="B18" s="26"/>
      <c r="C18" s="27"/>
      <c r="D18" s="26"/>
      <c r="E18" s="27"/>
      <c r="F18" s="26"/>
      <c r="G18" s="27"/>
      <c r="H18" s="26"/>
      <c r="I18" s="27"/>
      <c r="J18" s="26"/>
      <c r="K18" s="27"/>
      <c r="L18" s="26"/>
      <c r="M18" s="27"/>
      <c r="N18" s="26"/>
      <c r="O18" s="27"/>
      <c r="P18" s="25"/>
      <c r="Q18" s="27"/>
      <c r="R18" s="5"/>
    </row>
    <row r="19" spans="1:17" ht="15.75" customHeight="1">
      <c r="A19" s="43" t="s">
        <v>39</v>
      </c>
      <c r="B19" s="31" t="s">
        <v>132</v>
      </c>
      <c r="C19" s="27">
        <v>125612</v>
      </c>
      <c r="D19" s="31" t="s">
        <v>132</v>
      </c>
      <c r="E19" s="27">
        <v>0</v>
      </c>
      <c r="F19" s="31" t="s">
        <v>132</v>
      </c>
      <c r="G19" s="27">
        <v>0</v>
      </c>
      <c r="H19" s="32" t="s">
        <v>132</v>
      </c>
      <c r="I19" s="27">
        <v>0</v>
      </c>
      <c r="J19" s="32" t="s">
        <v>132</v>
      </c>
      <c r="K19" s="68">
        <f>IF(SUM(C19:I19)=SUM(M19:Q19),SUM(C19:I19),SUM(M19:Q19)-SUM(C19:I19))</f>
        <v>125612</v>
      </c>
      <c r="L19" s="32" t="s">
        <v>132</v>
      </c>
      <c r="M19" s="27">
        <v>104694</v>
      </c>
      <c r="N19" s="49" t="s">
        <v>132</v>
      </c>
      <c r="O19" s="65">
        <v>20918</v>
      </c>
      <c r="P19" s="49" t="s">
        <v>132</v>
      </c>
      <c r="Q19" s="27">
        <v>0</v>
      </c>
    </row>
    <row r="20" spans="1:18" s="2" customFormat="1" ht="15.75" customHeight="1">
      <c r="A20" s="43" t="s">
        <v>138</v>
      </c>
      <c r="B20" s="26"/>
      <c r="C20" s="27">
        <v>0</v>
      </c>
      <c r="D20" s="33"/>
      <c r="E20" s="27">
        <v>0</v>
      </c>
      <c r="F20" s="33"/>
      <c r="G20" s="27">
        <v>0</v>
      </c>
      <c r="H20" s="33"/>
      <c r="I20" s="27">
        <v>2963623</v>
      </c>
      <c r="J20" s="33"/>
      <c r="K20" s="68">
        <f>IF(SUM(C20:I20)=SUM(M20:Q20),SUM(C20:I20),SUM(M20:Q20)-SUM(C20:I20))</f>
        <v>2963623</v>
      </c>
      <c r="L20" s="33"/>
      <c r="M20" s="27">
        <v>2963623</v>
      </c>
      <c r="N20" s="49"/>
      <c r="O20" s="64">
        <v>0</v>
      </c>
      <c r="P20" s="48"/>
      <c r="Q20" s="27">
        <v>0</v>
      </c>
      <c r="R20" s="5"/>
    </row>
    <row r="21" spans="1:18" s="2" customFormat="1" ht="15.75" customHeight="1">
      <c r="A21" s="43" t="s">
        <v>45</v>
      </c>
      <c r="B21" s="69"/>
      <c r="C21" s="70">
        <v>5726</v>
      </c>
      <c r="D21" s="71"/>
      <c r="E21" s="70">
        <v>0</v>
      </c>
      <c r="F21" s="71"/>
      <c r="G21" s="70">
        <v>0</v>
      </c>
      <c r="H21" s="71"/>
      <c r="I21" s="70">
        <v>109385</v>
      </c>
      <c r="J21" s="71"/>
      <c r="K21" s="72">
        <f>IF(SUM(C21:I21)=SUM(M21:Q21),SUM(C21:I21),SUM(M21:Q21)-SUM(C21:I21))</f>
        <v>115111</v>
      </c>
      <c r="L21" s="71"/>
      <c r="M21" s="70">
        <v>5726</v>
      </c>
      <c r="N21" s="73"/>
      <c r="O21" s="74">
        <v>109385</v>
      </c>
      <c r="P21" s="75"/>
      <c r="Q21" s="70">
        <v>0</v>
      </c>
      <c r="R21" s="5"/>
    </row>
    <row r="22" spans="1:18" s="3" customFormat="1" ht="15.75" customHeight="1">
      <c r="A22" s="43" t="s">
        <v>46</v>
      </c>
      <c r="B22" s="26"/>
      <c r="C22" s="27">
        <f>SUM(C19:C21)</f>
        <v>131338</v>
      </c>
      <c r="D22" s="26"/>
      <c r="E22" s="27">
        <f>SUM(E19:E21)</f>
        <v>0</v>
      </c>
      <c r="F22" s="26"/>
      <c r="G22" s="27">
        <f>SUM(G19:G21)</f>
        <v>0</v>
      </c>
      <c r="H22" s="26"/>
      <c r="I22" s="27">
        <f>SUM(I19:I21)</f>
        <v>3073008</v>
      </c>
      <c r="J22" s="26"/>
      <c r="K22" s="68">
        <f>IF(SUM(C22:I22)=SUM(M22:Q22),SUM(C22:I22),SUM(M22:Q22)-SUM(C22:I22))</f>
        <v>3204346</v>
      </c>
      <c r="L22" s="26"/>
      <c r="M22" s="27">
        <f>SUM(M19:M21)</f>
        <v>3074043</v>
      </c>
      <c r="N22" s="76"/>
      <c r="O22" s="27">
        <f>SUM(O19:O21)</f>
        <v>130303</v>
      </c>
      <c r="P22" s="52"/>
      <c r="Q22" s="27">
        <f>SUM(Q19:Q21)</f>
        <v>0</v>
      </c>
      <c r="R22" s="6"/>
    </row>
    <row r="23" spans="1:18" s="2" customFormat="1" ht="15.75" customHeight="1">
      <c r="A23" s="26"/>
      <c r="B23" s="35"/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51"/>
      <c r="O23" s="50"/>
      <c r="P23" s="50"/>
      <c r="Q23" s="34"/>
      <c r="R23" s="6"/>
    </row>
    <row r="24" spans="1:18" s="2" customFormat="1" ht="15.75" customHeight="1">
      <c r="A24" s="26" t="s">
        <v>18</v>
      </c>
      <c r="B24" s="26"/>
      <c r="C24" s="27"/>
      <c r="D24" s="26"/>
      <c r="E24" s="27"/>
      <c r="F24" s="26"/>
      <c r="G24" s="27"/>
      <c r="H24" s="26"/>
      <c r="I24" s="27"/>
      <c r="J24" s="26"/>
      <c r="K24" s="27"/>
      <c r="L24" s="26"/>
      <c r="M24" s="27"/>
      <c r="N24" s="51"/>
      <c r="O24" s="52"/>
      <c r="P24" s="52"/>
      <c r="Q24" s="27"/>
      <c r="R24" s="5"/>
    </row>
    <row r="25" spans="1:18" s="2" customFormat="1" ht="15.75" customHeight="1">
      <c r="A25" s="43" t="s">
        <v>47</v>
      </c>
      <c r="B25" s="26"/>
      <c r="C25" s="27">
        <v>0</v>
      </c>
      <c r="D25" s="33"/>
      <c r="E25" s="27">
        <v>0</v>
      </c>
      <c r="F25" s="33"/>
      <c r="G25" s="27">
        <v>0</v>
      </c>
      <c r="H25" s="33"/>
      <c r="I25" s="27">
        <v>5682</v>
      </c>
      <c r="J25" s="33"/>
      <c r="K25" s="27">
        <f aca="true" t="shared" si="0" ref="K25:K30">IF(SUM(C25:I25)=SUM(M25:Q25),SUM(C25:I25),SUM(M25:Q25)-SUM(C25:I25))</f>
        <v>5682</v>
      </c>
      <c r="L25" s="33"/>
      <c r="M25" s="27">
        <v>0</v>
      </c>
      <c r="N25" s="49"/>
      <c r="O25" s="64">
        <v>5682</v>
      </c>
      <c r="P25" s="48"/>
      <c r="Q25" s="27">
        <v>0</v>
      </c>
      <c r="R25" s="5"/>
    </row>
    <row r="26" spans="1:18" s="2" customFormat="1" ht="15.75" customHeight="1">
      <c r="A26" s="43" t="s">
        <v>49</v>
      </c>
      <c r="B26" s="26"/>
      <c r="C26" s="27">
        <v>0</v>
      </c>
      <c r="D26" s="33"/>
      <c r="E26" s="27">
        <v>0</v>
      </c>
      <c r="F26" s="33"/>
      <c r="G26" s="27">
        <v>628</v>
      </c>
      <c r="H26" s="33"/>
      <c r="I26" s="27">
        <v>0</v>
      </c>
      <c r="J26" s="33"/>
      <c r="K26" s="27">
        <f t="shared" si="0"/>
        <v>628</v>
      </c>
      <c r="L26" s="33"/>
      <c r="M26" s="27">
        <v>0</v>
      </c>
      <c r="N26" s="49"/>
      <c r="O26" s="64">
        <v>628</v>
      </c>
      <c r="P26" s="48"/>
      <c r="Q26" s="27">
        <v>0</v>
      </c>
      <c r="R26" s="5"/>
    </row>
    <row r="27" spans="1:18" s="2" customFormat="1" ht="15.75" customHeight="1">
      <c r="A27" s="43" t="s">
        <v>50</v>
      </c>
      <c r="B27" s="26"/>
      <c r="C27" s="27">
        <v>0</v>
      </c>
      <c r="D27" s="33"/>
      <c r="E27" s="27">
        <v>0</v>
      </c>
      <c r="F27" s="33"/>
      <c r="G27" s="27">
        <v>-32</v>
      </c>
      <c r="H27" s="33"/>
      <c r="I27" s="27">
        <v>0</v>
      </c>
      <c r="J27" s="33"/>
      <c r="K27" s="27">
        <f t="shared" si="0"/>
        <v>-32</v>
      </c>
      <c r="L27" s="33"/>
      <c r="M27" s="27">
        <v>0</v>
      </c>
      <c r="N27" s="49"/>
      <c r="O27" s="64">
        <v>-32</v>
      </c>
      <c r="P27" s="48"/>
      <c r="Q27" s="27">
        <v>0</v>
      </c>
      <c r="R27" s="5"/>
    </row>
    <row r="28" spans="1:18" s="2" customFormat="1" ht="15.75" customHeight="1">
      <c r="A28" s="43" t="s">
        <v>51</v>
      </c>
      <c r="B28" s="26"/>
      <c r="C28" s="27">
        <v>0</v>
      </c>
      <c r="D28" s="33"/>
      <c r="E28" s="27">
        <v>0</v>
      </c>
      <c r="F28" s="33"/>
      <c r="G28" s="27">
        <v>10</v>
      </c>
      <c r="H28" s="33"/>
      <c r="I28" s="27">
        <v>0</v>
      </c>
      <c r="J28" s="33"/>
      <c r="K28" s="27">
        <f t="shared" si="0"/>
        <v>10</v>
      </c>
      <c r="L28" s="33"/>
      <c r="M28" s="27">
        <v>0</v>
      </c>
      <c r="N28" s="49"/>
      <c r="O28" s="64">
        <v>10</v>
      </c>
      <c r="P28" s="48"/>
      <c r="Q28" s="27">
        <v>0</v>
      </c>
      <c r="R28" s="5"/>
    </row>
    <row r="29" spans="1:18" s="2" customFormat="1" ht="15.75" customHeight="1">
      <c r="A29" s="44" t="s">
        <v>52</v>
      </c>
      <c r="B29" s="38"/>
      <c r="C29" s="36">
        <v>0</v>
      </c>
      <c r="D29" s="37"/>
      <c r="E29" s="36">
        <v>0</v>
      </c>
      <c r="F29" s="37"/>
      <c r="G29" s="36">
        <v>18770</v>
      </c>
      <c r="H29" s="37"/>
      <c r="I29" s="36">
        <v>0</v>
      </c>
      <c r="J29" s="37"/>
      <c r="K29" s="36">
        <f t="shared" si="0"/>
        <v>18770</v>
      </c>
      <c r="L29" s="37"/>
      <c r="M29" s="36">
        <v>14693</v>
      </c>
      <c r="N29" s="54"/>
      <c r="O29" s="66">
        <v>4077</v>
      </c>
      <c r="P29" s="53"/>
      <c r="Q29" s="36">
        <v>0</v>
      </c>
      <c r="R29" s="5"/>
    </row>
    <row r="30" spans="1:18" s="2" customFormat="1" ht="15.75" customHeight="1">
      <c r="A30" s="43" t="s">
        <v>53</v>
      </c>
      <c r="B30" s="26"/>
      <c r="C30" s="27">
        <v>0</v>
      </c>
      <c r="D30" s="33"/>
      <c r="E30" s="27">
        <v>0</v>
      </c>
      <c r="F30" s="33"/>
      <c r="G30" s="27">
        <v>0</v>
      </c>
      <c r="H30" s="33"/>
      <c r="I30" s="27">
        <v>1191</v>
      </c>
      <c r="J30" s="33"/>
      <c r="K30" s="27">
        <f t="shared" si="0"/>
        <v>1191</v>
      </c>
      <c r="L30" s="33"/>
      <c r="M30" s="27">
        <v>0</v>
      </c>
      <c r="N30" s="49"/>
      <c r="O30" s="64">
        <v>1191</v>
      </c>
      <c r="P30" s="48"/>
      <c r="Q30" s="27">
        <v>0</v>
      </c>
      <c r="R30" s="5"/>
    </row>
    <row r="31" spans="1:18" s="2" customFormat="1" ht="15.75" customHeight="1">
      <c r="A31" s="43" t="s">
        <v>55</v>
      </c>
      <c r="B31" s="77"/>
      <c r="C31" s="78">
        <f>SUM(C25:C30)</f>
        <v>0</v>
      </c>
      <c r="D31" s="77"/>
      <c r="E31" s="78">
        <f>SUM(E25:E30)</f>
        <v>0</v>
      </c>
      <c r="F31" s="77"/>
      <c r="G31" s="78">
        <f>SUM(G25:G30)</f>
        <v>19376</v>
      </c>
      <c r="H31" s="77"/>
      <c r="I31" s="78">
        <f>SUM(I25:I30)</f>
        <v>6873</v>
      </c>
      <c r="J31" s="77"/>
      <c r="K31" s="78">
        <f>SUM(K25:K30)</f>
        <v>26249</v>
      </c>
      <c r="L31" s="77"/>
      <c r="M31" s="78">
        <f>SUM(M25:M30)</f>
        <v>14693</v>
      </c>
      <c r="N31" s="76"/>
      <c r="O31" s="78">
        <f>SUM(O25:O30)</f>
        <v>11556</v>
      </c>
      <c r="P31" s="79"/>
      <c r="Q31" s="78">
        <f>SUM(Q25:Q30)</f>
        <v>0</v>
      </c>
      <c r="R31" s="5"/>
    </row>
    <row r="32" spans="1:18" s="2" customFormat="1" ht="15.75" customHeight="1">
      <c r="A32" s="26"/>
      <c r="B32" s="38"/>
      <c r="C32" s="36"/>
      <c r="D32" s="38"/>
      <c r="E32" s="36"/>
      <c r="F32" s="38"/>
      <c r="G32" s="36"/>
      <c r="H32" s="38"/>
      <c r="I32" s="36"/>
      <c r="J32" s="38"/>
      <c r="K32" s="36"/>
      <c r="L32" s="38"/>
      <c r="M32" s="36"/>
      <c r="N32" s="51"/>
      <c r="O32" s="55"/>
      <c r="P32" s="55"/>
      <c r="Q32" s="36"/>
      <c r="R32" s="5"/>
    </row>
    <row r="33" spans="1:18" s="3" customFormat="1" ht="15.75" customHeight="1">
      <c r="A33" s="26" t="s">
        <v>19</v>
      </c>
      <c r="B33" s="26"/>
      <c r="C33" s="27"/>
      <c r="D33" s="26"/>
      <c r="E33" s="27"/>
      <c r="F33" s="26"/>
      <c r="G33" s="27"/>
      <c r="H33" s="26"/>
      <c r="I33" s="27"/>
      <c r="J33" s="26"/>
      <c r="K33" s="27"/>
      <c r="L33" s="26"/>
      <c r="M33" s="27"/>
      <c r="N33" s="51"/>
      <c r="O33" s="52"/>
      <c r="P33" s="52"/>
      <c r="Q33" s="27"/>
      <c r="R33" s="6"/>
    </row>
    <row r="34" spans="1:18" s="3" customFormat="1" ht="15.75" customHeight="1">
      <c r="A34" s="43" t="s">
        <v>56</v>
      </c>
      <c r="B34" s="26"/>
      <c r="C34" s="27">
        <v>0</v>
      </c>
      <c r="D34" s="26"/>
      <c r="E34" s="27">
        <v>0</v>
      </c>
      <c r="F34" s="33"/>
      <c r="G34" s="27">
        <v>41000</v>
      </c>
      <c r="H34" s="33"/>
      <c r="I34" s="27">
        <v>0</v>
      </c>
      <c r="J34" s="33"/>
      <c r="K34" s="27">
        <f aca="true" t="shared" si="1" ref="K34:K48">IF(SUM(C34:I34)=SUM(M34:Q34),SUM(C34:I34),SUM(M34:Q34)-SUM(C34:I34))</f>
        <v>41000</v>
      </c>
      <c r="L34" s="33"/>
      <c r="M34" s="27">
        <v>41000</v>
      </c>
      <c r="N34" s="49"/>
      <c r="O34" s="64">
        <v>0</v>
      </c>
      <c r="P34" s="48"/>
      <c r="Q34" s="27">
        <v>0</v>
      </c>
      <c r="R34" s="6"/>
    </row>
    <row r="35" spans="1:18" s="2" customFormat="1" ht="15.75" customHeight="1">
      <c r="A35" s="43" t="s">
        <v>57</v>
      </c>
      <c r="B35" s="26"/>
      <c r="C35" s="27">
        <v>0</v>
      </c>
      <c r="D35" s="26"/>
      <c r="E35" s="27">
        <v>0</v>
      </c>
      <c r="F35" s="33"/>
      <c r="G35" s="27">
        <v>9181</v>
      </c>
      <c r="H35" s="33"/>
      <c r="I35" s="27">
        <v>0</v>
      </c>
      <c r="J35" s="33"/>
      <c r="K35" s="27">
        <f t="shared" si="1"/>
        <v>9181</v>
      </c>
      <c r="L35" s="33"/>
      <c r="M35" s="27">
        <v>1958</v>
      </c>
      <c r="N35" s="49"/>
      <c r="O35" s="64">
        <v>7223</v>
      </c>
      <c r="P35" s="48"/>
      <c r="Q35" s="27">
        <v>0</v>
      </c>
      <c r="R35" s="5"/>
    </row>
    <row r="36" spans="1:18" s="2" customFormat="1" ht="15.75" customHeight="1">
      <c r="A36" s="43" t="s">
        <v>58</v>
      </c>
      <c r="B36" s="26"/>
      <c r="C36" s="27">
        <v>0</v>
      </c>
      <c r="D36" s="26"/>
      <c r="E36" s="27">
        <v>375</v>
      </c>
      <c r="F36" s="33"/>
      <c r="G36" s="27">
        <v>3710197</v>
      </c>
      <c r="H36" s="33"/>
      <c r="I36" s="27">
        <v>289</v>
      </c>
      <c r="J36" s="33"/>
      <c r="K36" s="27">
        <f t="shared" si="1"/>
        <v>3710861</v>
      </c>
      <c r="L36" s="33"/>
      <c r="M36" s="27">
        <v>3452061</v>
      </c>
      <c r="N36" s="49"/>
      <c r="O36" s="64">
        <v>258800</v>
      </c>
      <c r="P36" s="48"/>
      <c r="Q36" s="27">
        <v>0</v>
      </c>
      <c r="R36" s="5"/>
    </row>
    <row r="37" spans="1:18" s="2" customFormat="1" ht="15.75" customHeight="1">
      <c r="A37" s="43" t="s">
        <v>59</v>
      </c>
      <c r="B37" s="26"/>
      <c r="C37" s="27">
        <v>6426739</v>
      </c>
      <c r="D37" s="26"/>
      <c r="E37" s="27">
        <v>0</v>
      </c>
      <c r="F37" s="33"/>
      <c r="G37" s="27">
        <v>0</v>
      </c>
      <c r="H37" s="33"/>
      <c r="I37" s="27">
        <v>0</v>
      </c>
      <c r="J37" s="33"/>
      <c r="K37" s="27">
        <f t="shared" si="1"/>
        <v>6426739</v>
      </c>
      <c r="L37" s="33"/>
      <c r="M37" s="27">
        <v>6084769</v>
      </c>
      <c r="N37" s="49"/>
      <c r="O37" s="64">
        <v>341970</v>
      </c>
      <c r="P37" s="48"/>
      <c r="Q37" s="27">
        <v>0</v>
      </c>
      <c r="R37" s="5"/>
    </row>
    <row r="38" spans="1:18" s="2" customFormat="1" ht="15.75" customHeight="1">
      <c r="A38" s="43" t="s">
        <v>60</v>
      </c>
      <c r="B38" s="26"/>
      <c r="C38" s="27">
        <v>0</v>
      </c>
      <c r="D38" s="26"/>
      <c r="E38" s="27">
        <v>947405</v>
      </c>
      <c r="F38" s="33"/>
      <c r="G38" s="27">
        <v>1523703</v>
      </c>
      <c r="H38" s="33"/>
      <c r="I38" s="27">
        <v>-9</v>
      </c>
      <c r="J38" s="33"/>
      <c r="K38" s="27">
        <f t="shared" si="1"/>
        <v>2471099</v>
      </c>
      <c r="L38" s="33"/>
      <c r="M38" s="27">
        <v>2404257</v>
      </c>
      <c r="N38" s="49"/>
      <c r="O38" s="64">
        <v>67945</v>
      </c>
      <c r="P38" s="48"/>
      <c r="Q38" s="27">
        <v>-1103</v>
      </c>
      <c r="R38" s="5"/>
    </row>
    <row r="39" spans="1:18" s="2" customFormat="1" ht="15.75" customHeight="1">
      <c r="A39" s="43" t="s">
        <v>62</v>
      </c>
      <c r="B39" s="26"/>
      <c r="C39" s="27">
        <v>0</v>
      </c>
      <c r="D39" s="26"/>
      <c r="E39" s="27">
        <v>368010</v>
      </c>
      <c r="F39" s="33"/>
      <c r="G39" s="27">
        <v>5736</v>
      </c>
      <c r="H39" s="33"/>
      <c r="I39" s="27">
        <v>0</v>
      </c>
      <c r="J39" s="33"/>
      <c r="K39" s="27">
        <f t="shared" si="1"/>
        <v>373746</v>
      </c>
      <c r="L39" s="33"/>
      <c r="M39" s="27">
        <v>373746</v>
      </c>
      <c r="N39" s="49"/>
      <c r="O39" s="64">
        <v>0</v>
      </c>
      <c r="P39" s="48"/>
      <c r="Q39" s="27">
        <v>0</v>
      </c>
      <c r="R39" s="5"/>
    </row>
    <row r="40" spans="1:18" s="2" customFormat="1" ht="15.75" customHeight="1">
      <c r="A40" s="43" t="s">
        <v>63</v>
      </c>
      <c r="B40" s="26"/>
      <c r="C40" s="27">
        <v>0</v>
      </c>
      <c r="D40" s="26"/>
      <c r="E40" s="27">
        <v>0</v>
      </c>
      <c r="F40" s="33"/>
      <c r="G40" s="27">
        <v>362233</v>
      </c>
      <c r="H40" s="33"/>
      <c r="I40" s="27">
        <v>42346</v>
      </c>
      <c r="J40" s="33"/>
      <c r="K40" s="27">
        <f t="shared" si="1"/>
        <v>404579</v>
      </c>
      <c r="L40" s="33"/>
      <c r="M40" s="27">
        <v>351217</v>
      </c>
      <c r="N40" s="49"/>
      <c r="O40" s="64">
        <v>53362</v>
      </c>
      <c r="P40" s="48"/>
      <c r="Q40" s="27">
        <v>0</v>
      </c>
      <c r="R40" s="5"/>
    </row>
    <row r="41" spans="1:18" s="2" customFormat="1" ht="15.75" customHeight="1">
      <c r="A41" s="43" t="s">
        <v>64</v>
      </c>
      <c r="B41" s="26"/>
      <c r="C41" s="27">
        <v>0</v>
      </c>
      <c r="D41" s="26"/>
      <c r="E41" s="27">
        <v>0</v>
      </c>
      <c r="F41" s="33"/>
      <c r="G41" s="27">
        <v>500</v>
      </c>
      <c r="H41" s="33"/>
      <c r="I41" s="27">
        <v>0</v>
      </c>
      <c r="J41" s="33"/>
      <c r="K41" s="27">
        <f t="shared" si="1"/>
        <v>500</v>
      </c>
      <c r="L41" s="33"/>
      <c r="M41" s="27">
        <v>0</v>
      </c>
      <c r="N41" s="49"/>
      <c r="O41" s="64">
        <v>500</v>
      </c>
      <c r="P41" s="48"/>
      <c r="Q41" s="27">
        <v>0</v>
      </c>
      <c r="R41" s="5"/>
    </row>
    <row r="42" spans="1:18" s="2" customFormat="1" ht="15.75" customHeight="1">
      <c r="A42" s="43" t="s">
        <v>65</v>
      </c>
      <c r="B42" s="26"/>
      <c r="C42" s="27">
        <v>0</v>
      </c>
      <c r="D42" s="26"/>
      <c r="E42" s="27">
        <v>0</v>
      </c>
      <c r="F42" s="33"/>
      <c r="G42" s="27">
        <v>21265</v>
      </c>
      <c r="H42" s="33"/>
      <c r="I42" s="27">
        <v>0</v>
      </c>
      <c r="J42" s="33"/>
      <c r="K42" s="27">
        <f t="shared" si="1"/>
        <v>21265</v>
      </c>
      <c r="L42" s="33"/>
      <c r="M42" s="27">
        <v>0</v>
      </c>
      <c r="N42" s="49"/>
      <c r="O42" s="64">
        <v>21265</v>
      </c>
      <c r="P42" s="48"/>
      <c r="Q42" s="27">
        <v>0</v>
      </c>
      <c r="R42" s="5"/>
    </row>
    <row r="43" spans="1:18" s="2" customFormat="1" ht="15.75" customHeight="1">
      <c r="A43" s="43" t="s">
        <v>67</v>
      </c>
      <c r="B43" s="26"/>
      <c r="C43" s="27">
        <v>0</v>
      </c>
      <c r="D43" s="26"/>
      <c r="E43" s="27">
        <v>0</v>
      </c>
      <c r="F43" s="33"/>
      <c r="G43" s="27">
        <v>151462</v>
      </c>
      <c r="H43" s="33"/>
      <c r="I43" s="27">
        <v>10690</v>
      </c>
      <c r="J43" s="33"/>
      <c r="K43" s="27">
        <f t="shared" si="1"/>
        <v>162152</v>
      </c>
      <c r="L43" s="33"/>
      <c r="M43" s="27">
        <v>153323</v>
      </c>
      <c r="N43" s="49"/>
      <c r="O43" s="64">
        <v>8829</v>
      </c>
      <c r="P43" s="48"/>
      <c r="Q43" s="27">
        <v>0</v>
      </c>
      <c r="R43" s="5"/>
    </row>
    <row r="44" spans="1:18" s="2" customFormat="1" ht="15.75" customHeight="1">
      <c r="A44" s="43" t="s">
        <v>68</v>
      </c>
      <c r="B44" s="26"/>
      <c r="C44" s="27">
        <v>57720</v>
      </c>
      <c r="D44" s="26"/>
      <c r="E44" s="27">
        <v>0</v>
      </c>
      <c r="F44" s="33"/>
      <c r="G44" s="27">
        <v>3872</v>
      </c>
      <c r="H44" s="33"/>
      <c r="I44" s="27">
        <v>0</v>
      </c>
      <c r="J44" s="33"/>
      <c r="K44" s="27">
        <f t="shared" si="1"/>
        <v>61592</v>
      </c>
      <c r="L44" s="33"/>
      <c r="M44" s="27">
        <v>57720</v>
      </c>
      <c r="N44" s="49"/>
      <c r="O44" s="64">
        <v>3872</v>
      </c>
      <c r="P44" s="48"/>
      <c r="Q44" s="27">
        <v>0</v>
      </c>
      <c r="R44" s="5"/>
    </row>
    <row r="45" spans="1:18" s="2" customFormat="1" ht="15.75" customHeight="1">
      <c r="A45" s="43" t="s">
        <v>70</v>
      </c>
      <c r="B45" s="26"/>
      <c r="C45" s="27">
        <v>0</v>
      </c>
      <c r="D45" s="26"/>
      <c r="E45" s="27">
        <v>0</v>
      </c>
      <c r="F45" s="33"/>
      <c r="G45" s="27">
        <v>205702</v>
      </c>
      <c r="H45" s="33"/>
      <c r="I45" s="27">
        <v>0</v>
      </c>
      <c r="J45" s="33"/>
      <c r="K45" s="27">
        <f t="shared" si="1"/>
        <v>205702</v>
      </c>
      <c r="L45" s="33"/>
      <c r="M45" s="27">
        <v>168457</v>
      </c>
      <c r="N45" s="49"/>
      <c r="O45" s="64">
        <v>37245</v>
      </c>
      <c r="P45" s="48"/>
      <c r="Q45" s="27">
        <v>0</v>
      </c>
      <c r="R45" s="5"/>
    </row>
    <row r="46" spans="1:18" s="2" customFormat="1" ht="15.75" customHeight="1">
      <c r="A46" s="43" t="s">
        <v>71</v>
      </c>
      <c r="B46" s="26"/>
      <c r="C46" s="27">
        <v>0</v>
      </c>
      <c r="D46" s="26"/>
      <c r="E46" s="27">
        <v>0</v>
      </c>
      <c r="F46" s="33"/>
      <c r="G46" s="27">
        <v>629992</v>
      </c>
      <c r="H46" s="33"/>
      <c r="I46" s="27">
        <v>0</v>
      </c>
      <c r="J46" s="33"/>
      <c r="K46" s="27">
        <f t="shared" si="1"/>
        <v>629992</v>
      </c>
      <c r="L46" s="33"/>
      <c r="M46" s="27">
        <v>629992</v>
      </c>
      <c r="N46" s="49"/>
      <c r="O46" s="64">
        <v>0</v>
      </c>
      <c r="P46" s="48"/>
      <c r="Q46" s="27">
        <v>0</v>
      </c>
      <c r="R46" s="5"/>
    </row>
    <row r="47" spans="1:18" s="3" customFormat="1" ht="15.75" customHeight="1">
      <c r="A47" s="43" t="s">
        <v>72</v>
      </c>
      <c r="B47" s="26"/>
      <c r="C47" s="27">
        <v>0</v>
      </c>
      <c r="D47" s="26"/>
      <c r="E47" s="27">
        <v>0</v>
      </c>
      <c r="F47" s="33"/>
      <c r="G47" s="27">
        <v>13420</v>
      </c>
      <c r="H47" s="33"/>
      <c r="I47" s="27">
        <v>0</v>
      </c>
      <c r="J47" s="33"/>
      <c r="K47" s="27">
        <f t="shared" si="1"/>
        <v>13420</v>
      </c>
      <c r="L47" s="33"/>
      <c r="M47" s="27">
        <v>0</v>
      </c>
      <c r="N47" s="49"/>
      <c r="O47" s="64">
        <v>13420</v>
      </c>
      <c r="P47" s="48"/>
      <c r="Q47" s="27">
        <v>0</v>
      </c>
      <c r="R47" s="6"/>
    </row>
    <row r="48" spans="1:18" s="2" customFormat="1" ht="15.75" customHeight="1">
      <c r="A48" s="43" t="s">
        <v>54</v>
      </c>
      <c r="B48" s="26"/>
      <c r="C48" s="27">
        <v>0</v>
      </c>
      <c r="D48" s="26"/>
      <c r="E48" s="27">
        <v>181527</v>
      </c>
      <c r="F48" s="33"/>
      <c r="G48" s="27">
        <v>0</v>
      </c>
      <c r="H48" s="33"/>
      <c r="I48" s="27">
        <v>15739902</v>
      </c>
      <c r="J48" s="33"/>
      <c r="K48" s="27">
        <f t="shared" si="1"/>
        <v>15921429</v>
      </c>
      <c r="L48" s="33"/>
      <c r="M48" s="27">
        <v>15772906</v>
      </c>
      <c r="N48" s="49"/>
      <c r="O48" s="64">
        <v>148523</v>
      </c>
      <c r="P48" s="48"/>
      <c r="Q48" s="27">
        <v>0</v>
      </c>
      <c r="R48" s="5"/>
    </row>
    <row r="49" spans="1:23" s="2" customFormat="1" ht="15.75" customHeight="1">
      <c r="A49" s="43" t="s">
        <v>75</v>
      </c>
      <c r="B49" s="77"/>
      <c r="C49" s="78">
        <v>6484459</v>
      </c>
      <c r="D49" s="77"/>
      <c r="E49" s="78">
        <v>1497317</v>
      </c>
      <c r="F49" s="77"/>
      <c r="G49" s="78">
        <v>6678263</v>
      </c>
      <c r="H49" s="77"/>
      <c r="I49" s="78">
        <v>15793218</v>
      </c>
      <c r="J49" s="77"/>
      <c r="K49" s="78">
        <v>30453257</v>
      </c>
      <c r="L49" s="77"/>
      <c r="M49" s="78">
        <v>29491406</v>
      </c>
      <c r="N49" s="76"/>
      <c r="O49" s="79">
        <v>962954</v>
      </c>
      <c r="P49" s="79"/>
      <c r="Q49" s="78">
        <v>-1103</v>
      </c>
      <c r="R49" s="5" t="s">
        <v>11</v>
      </c>
      <c r="T49" s="2" t="s">
        <v>11</v>
      </c>
      <c r="U49" s="2" t="s">
        <v>11</v>
      </c>
      <c r="V49" s="2" t="s">
        <v>11</v>
      </c>
      <c r="W49" s="2" t="s">
        <v>11</v>
      </c>
    </row>
    <row r="50" spans="1:18" s="2" customFormat="1" ht="15.75" customHeight="1">
      <c r="A50" s="26"/>
      <c r="B50" s="38"/>
      <c r="C50" s="36"/>
      <c r="D50" s="38"/>
      <c r="E50" s="36"/>
      <c r="F50" s="38"/>
      <c r="G50" s="36"/>
      <c r="H50" s="38"/>
      <c r="I50" s="36"/>
      <c r="J50" s="38"/>
      <c r="K50" s="36"/>
      <c r="L50" s="38"/>
      <c r="M50" s="36"/>
      <c r="N50" s="51"/>
      <c r="O50" s="55"/>
      <c r="P50" s="55"/>
      <c r="Q50" s="36"/>
      <c r="R50" s="5"/>
    </row>
    <row r="51" spans="1:18" s="2" customFormat="1" ht="15.75" customHeight="1">
      <c r="A51" s="26" t="s">
        <v>20</v>
      </c>
      <c r="B51" s="38"/>
      <c r="C51" s="36"/>
      <c r="D51" s="38"/>
      <c r="E51" s="36"/>
      <c r="F51" s="38"/>
      <c r="G51" s="36"/>
      <c r="H51" s="38"/>
      <c r="I51" s="36"/>
      <c r="J51" s="38"/>
      <c r="K51" s="36"/>
      <c r="L51" s="38"/>
      <c r="M51" s="36"/>
      <c r="N51" s="51"/>
      <c r="O51" s="55"/>
      <c r="P51" s="55"/>
      <c r="Q51" s="36"/>
      <c r="R51" s="5"/>
    </row>
    <row r="52" spans="1:18" s="2" customFormat="1" ht="15.75" customHeight="1">
      <c r="A52" s="43" t="s">
        <v>76</v>
      </c>
      <c r="B52" s="26"/>
      <c r="C52" s="27">
        <v>226</v>
      </c>
      <c r="D52" s="26"/>
      <c r="E52" s="27">
        <v>0</v>
      </c>
      <c r="F52" s="33"/>
      <c r="G52" s="27">
        <v>36182</v>
      </c>
      <c r="H52" s="33"/>
      <c r="I52" s="27">
        <v>0</v>
      </c>
      <c r="J52" s="33"/>
      <c r="K52" s="27">
        <f>IF(SUM(C52:I52)=SUM(M52:Q52),SUM(C52:I52),SUM(M52:Q52)-SUM(C52:I52))</f>
        <v>36408</v>
      </c>
      <c r="L52" s="33"/>
      <c r="M52" s="27">
        <v>33000</v>
      </c>
      <c r="N52" s="73"/>
      <c r="O52" s="64">
        <v>3408</v>
      </c>
      <c r="P52" s="48"/>
      <c r="Q52" s="27">
        <v>0</v>
      </c>
      <c r="R52" s="5"/>
    </row>
    <row r="53" spans="1:18" s="2" customFormat="1" ht="15.75" customHeight="1">
      <c r="A53" s="26"/>
      <c r="B53" s="35"/>
      <c r="C53" s="34"/>
      <c r="D53" s="35"/>
      <c r="E53" s="34"/>
      <c r="F53" s="35"/>
      <c r="G53" s="34"/>
      <c r="H53" s="35"/>
      <c r="I53" s="34"/>
      <c r="J53" s="35"/>
      <c r="K53" s="34"/>
      <c r="L53" s="35"/>
      <c r="M53" s="34"/>
      <c r="N53" s="56"/>
      <c r="O53" s="50"/>
      <c r="P53" s="50"/>
      <c r="Q53" s="34"/>
      <c r="R53" s="5"/>
    </row>
    <row r="54" spans="1:18" s="2" customFormat="1" ht="15.75" customHeight="1">
      <c r="A54" s="43" t="s">
        <v>77</v>
      </c>
      <c r="B54" s="40"/>
      <c r="C54" s="39">
        <f>+C22+C31+C49+C52</f>
        <v>6616023</v>
      </c>
      <c r="D54" s="40"/>
      <c r="E54" s="39">
        <f>+E22+E31+E49+E52</f>
        <v>1497317</v>
      </c>
      <c r="F54" s="40"/>
      <c r="G54" s="39">
        <f>+G22+G31+G49+G52</f>
        <v>6733821</v>
      </c>
      <c r="H54" s="40"/>
      <c r="I54" s="39">
        <f>+I22+I31+I49+I52</f>
        <v>18873099</v>
      </c>
      <c r="J54" s="40"/>
      <c r="K54" s="39">
        <f>+K22+K31+K49+K52</f>
        <v>33720260</v>
      </c>
      <c r="L54" s="40"/>
      <c r="M54" s="39">
        <f>+M22+M31+M49+M52</f>
        <v>32613142</v>
      </c>
      <c r="N54" s="80"/>
      <c r="O54" s="39">
        <f>+O22+O31+O49+O52</f>
        <v>1108221</v>
      </c>
      <c r="P54" s="57"/>
      <c r="Q54" s="39">
        <f>+Q22+Q31+Q49+Q52</f>
        <v>-1103</v>
      </c>
      <c r="R54" s="5"/>
    </row>
    <row r="55" spans="1:18" s="2" customFormat="1" ht="15.75" customHeight="1">
      <c r="A55" s="26"/>
      <c r="B55" s="26"/>
      <c r="C55" s="27"/>
      <c r="D55" s="26"/>
      <c r="E55" s="27"/>
      <c r="F55" s="26"/>
      <c r="G55" s="27"/>
      <c r="H55" s="26"/>
      <c r="I55" s="27"/>
      <c r="J55" s="26"/>
      <c r="K55" s="27"/>
      <c r="L55" s="26"/>
      <c r="M55" s="27"/>
      <c r="N55" s="51"/>
      <c r="O55" s="52"/>
      <c r="P55" s="52"/>
      <c r="Q55" s="27"/>
      <c r="R55" s="5"/>
    </row>
    <row r="56" spans="1:18" s="2" customFormat="1" ht="15.75" customHeight="1">
      <c r="A56" s="26" t="s">
        <v>21</v>
      </c>
      <c r="B56" s="26"/>
      <c r="C56" s="27"/>
      <c r="D56" s="26"/>
      <c r="E56" s="27"/>
      <c r="F56" s="26"/>
      <c r="G56" s="27"/>
      <c r="H56" s="26"/>
      <c r="I56" s="27"/>
      <c r="J56" s="26"/>
      <c r="K56" s="27"/>
      <c r="L56" s="26"/>
      <c r="M56" s="27"/>
      <c r="N56" s="51"/>
      <c r="O56" s="52"/>
      <c r="P56" s="52"/>
      <c r="Q56" s="27"/>
      <c r="R56" s="5"/>
    </row>
    <row r="57" spans="1:18" s="2" customFormat="1" ht="15.75" customHeight="1">
      <c r="A57" s="26" t="s">
        <v>18</v>
      </c>
      <c r="B57" s="26"/>
      <c r="C57" s="27"/>
      <c r="D57" s="26"/>
      <c r="E57" s="27"/>
      <c r="F57" s="26"/>
      <c r="G57" s="27"/>
      <c r="H57" s="26"/>
      <c r="I57" s="27"/>
      <c r="J57" s="26"/>
      <c r="K57" s="27"/>
      <c r="L57" s="26"/>
      <c r="M57" s="27"/>
      <c r="N57" s="51"/>
      <c r="O57" s="52"/>
      <c r="P57" s="52"/>
      <c r="Q57" s="27"/>
      <c r="R57" s="5"/>
    </row>
    <row r="58" spans="1:18" s="2" customFormat="1" ht="15.75" customHeight="1">
      <c r="A58" s="43" t="s">
        <v>47</v>
      </c>
      <c r="B58" s="26"/>
      <c r="C58" s="27">
        <v>70097</v>
      </c>
      <c r="D58" s="33"/>
      <c r="E58" s="27">
        <v>353308</v>
      </c>
      <c r="F58" s="33"/>
      <c r="G58" s="27">
        <v>140276</v>
      </c>
      <c r="H58" s="33"/>
      <c r="I58" s="27">
        <v>49453</v>
      </c>
      <c r="J58" s="33"/>
      <c r="K58" s="27">
        <f aca="true" t="shared" si="2" ref="K58:K63">IF(SUM(C58:I58)=SUM(M58:Q58),SUM(C58:I58),SUM(M58:Q58)-SUM(C58:I58))</f>
        <v>613134</v>
      </c>
      <c r="L58" s="33"/>
      <c r="M58" s="27">
        <v>237820</v>
      </c>
      <c r="N58" s="49"/>
      <c r="O58" s="64">
        <v>220794</v>
      </c>
      <c r="P58" s="48"/>
      <c r="Q58" s="27">
        <v>154520</v>
      </c>
      <c r="R58" s="5"/>
    </row>
    <row r="59" spans="1:18" s="2" customFormat="1" ht="15.75" customHeight="1">
      <c r="A59" s="43" t="s">
        <v>48</v>
      </c>
      <c r="B59" s="26"/>
      <c r="C59" s="27">
        <v>28755</v>
      </c>
      <c r="D59" s="33"/>
      <c r="E59" s="27">
        <v>1576539</v>
      </c>
      <c r="F59" s="33"/>
      <c r="G59" s="27">
        <v>448822</v>
      </c>
      <c r="H59" s="33"/>
      <c r="I59" s="27">
        <v>27072</v>
      </c>
      <c r="J59" s="33"/>
      <c r="K59" s="27">
        <f t="shared" si="2"/>
        <v>2081188</v>
      </c>
      <c r="L59" s="33"/>
      <c r="M59" s="27">
        <v>1024734</v>
      </c>
      <c r="N59" s="49"/>
      <c r="O59" s="64">
        <v>500682</v>
      </c>
      <c r="P59" s="48"/>
      <c r="Q59" s="27">
        <v>555772</v>
      </c>
      <c r="R59" s="5"/>
    </row>
    <row r="60" spans="1:18" s="2" customFormat="1" ht="15.75" customHeight="1">
      <c r="A60" s="43" t="s">
        <v>50</v>
      </c>
      <c r="B60" s="26"/>
      <c r="C60" s="27">
        <v>33675</v>
      </c>
      <c r="D60" s="33"/>
      <c r="E60" s="27">
        <v>4797168</v>
      </c>
      <c r="F60" s="33"/>
      <c r="G60" s="27">
        <v>161003</v>
      </c>
      <c r="H60" s="33"/>
      <c r="I60" s="27">
        <v>70015</v>
      </c>
      <c r="J60" s="33"/>
      <c r="K60" s="27">
        <f t="shared" si="2"/>
        <v>5061861</v>
      </c>
      <c r="L60" s="33"/>
      <c r="M60" s="27">
        <v>2226333</v>
      </c>
      <c r="N60" s="49"/>
      <c r="O60" s="64">
        <v>1409786</v>
      </c>
      <c r="P60" s="48"/>
      <c r="Q60" s="27">
        <v>1425742</v>
      </c>
      <c r="R60" s="5"/>
    </row>
    <row r="61" spans="1:18" s="2" customFormat="1" ht="15.75" customHeight="1">
      <c r="A61" s="43" t="s">
        <v>51</v>
      </c>
      <c r="B61" s="26"/>
      <c r="C61" s="27">
        <v>0</v>
      </c>
      <c r="D61" s="33"/>
      <c r="E61" s="27">
        <v>1089405</v>
      </c>
      <c r="F61" s="33"/>
      <c r="G61" s="27">
        <v>469250</v>
      </c>
      <c r="H61" s="33"/>
      <c r="I61" s="27">
        <v>136625</v>
      </c>
      <c r="J61" s="33"/>
      <c r="K61" s="27">
        <f t="shared" si="2"/>
        <v>1695280</v>
      </c>
      <c r="L61" s="33"/>
      <c r="M61" s="27">
        <v>562682</v>
      </c>
      <c r="N61" s="49"/>
      <c r="O61" s="64">
        <v>703917</v>
      </c>
      <c r="P61" s="48"/>
      <c r="Q61" s="27">
        <v>428681</v>
      </c>
      <c r="R61" s="5"/>
    </row>
    <row r="62" spans="1:18" s="2" customFormat="1" ht="15.75" customHeight="1">
      <c r="A62" s="43" t="s">
        <v>52</v>
      </c>
      <c r="B62" s="26"/>
      <c r="C62" s="27">
        <v>132813</v>
      </c>
      <c r="D62" s="33"/>
      <c r="E62" s="27">
        <v>1184943</v>
      </c>
      <c r="F62" s="33"/>
      <c r="G62" s="27">
        <v>164794</v>
      </c>
      <c r="H62" s="33"/>
      <c r="I62" s="27">
        <v>118957</v>
      </c>
      <c r="J62" s="33"/>
      <c r="K62" s="27">
        <f t="shared" si="2"/>
        <v>1601507</v>
      </c>
      <c r="L62" s="33"/>
      <c r="M62" s="27">
        <v>569463</v>
      </c>
      <c r="N62" s="49"/>
      <c r="O62" s="64">
        <v>773534</v>
      </c>
      <c r="P62" s="48"/>
      <c r="Q62" s="27">
        <v>258510</v>
      </c>
      <c r="R62" s="5"/>
    </row>
    <row r="63" spans="1:18" s="2" customFormat="1" ht="15.75" customHeight="1">
      <c r="A63" s="43" t="s">
        <v>53</v>
      </c>
      <c r="B63" s="26"/>
      <c r="C63" s="27">
        <v>0</v>
      </c>
      <c r="D63" s="33"/>
      <c r="E63" s="27">
        <v>3532101</v>
      </c>
      <c r="F63" s="33"/>
      <c r="G63" s="27">
        <v>471876</v>
      </c>
      <c r="H63" s="33"/>
      <c r="I63" s="27">
        <v>132356</v>
      </c>
      <c r="J63" s="33"/>
      <c r="K63" s="27">
        <f t="shared" si="2"/>
        <v>4136333</v>
      </c>
      <c r="L63" s="33"/>
      <c r="M63" s="27">
        <v>2076910</v>
      </c>
      <c r="N63" s="49"/>
      <c r="O63" s="64">
        <v>924299</v>
      </c>
      <c r="P63" s="48"/>
      <c r="Q63" s="27">
        <v>1135124</v>
      </c>
      <c r="R63" s="5"/>
    </row>
    <row r="64" spans="1:18" s="2" customFormat="1" ht="15.75" customHeight="1">
      <c r="A64" s="43" t="s">
        <v>55</v>
      </c>
      <c r="B64" s="77"/>
      <c r="C64" s="78">
        <f>SUM(C58:C63)</f>
        <v>265340</v>
      </c>
      <c r="D64" s="77"/>
      <c r="E64" s="78">
        <f>SUM(E58:E63)</f>
        <v>12533464</v>
      </c>
      <c r="F64" s="77"/>
      <c r="G64" s="78">
        <f>SUM(G58:G63)</f>
        <v>1856021</v>
      </c>
      <c r="H64" s="77"/>
      <c r="I64" s="78">
        <f>SUM(I58:I63)</f>
        <v>534478</v>
      </c>
      <c r="J64" s="77"/>
      <c r="K64" s="78">
        <f>SUM(K58:K63)</f>
        <v>15189303</v>
      </c>
      <c r="L64" s="77"/>
      <c r="M64" s="78">
        <f>SUM(M58:M63)</f>
        <v>6697942</v>
      </c>
      <c r="N64" s="76"/>
      <c r="O64" s="78">
        <f>SUM(O58:O63)</f>
        <v>4533012</v>
      </c>
      <c r="P64" s="79"/>
      <c r="Q64" s="78">
        <f>SUM(Q58:Q63)</f>
        <v>3958349</v>
      </c>
      <c r="R64" s="5"/>
    </row>
    <row r="65" spans="1:18" s="2" customFormat="1" ht="15.75" customHeight="1">
      <c r="A65" s="26"/>
      <c r="B65" s="35"/>
      <c r="C65" s="34"/>
      <c r="D65" s="35"/>
      <c r="E65" s="34"/>
      <c r="F65" s="35"/>
      <c r="G65" s="34"/>
      <c r="H65" s="35"/>
      <c r="I65" s="34"/>
      <c r="J65" s="35"/>
      <c r="K65" s="34"/>
      <c r="L65" s="35"/>
      <c r="M65" s="34"/>
      <c r="N65" s="51"/>
      <c r="O65" s="50"/>
      <c r="P65" s="50"/>
      <c r="Q65" s="34"/>
      <c r="R65" s="5"/>
    </row>
    <row r="66" spans="1:19" s="2" customFormat="1" ht="15.75" customHeight="1">
      <c r="A66" s="26" t="s">
        <v>19</v>
      </c>
      <c r="B66" s="26"/>
      <c r="C66" s="27"/>
      <c r="D66" s="26"/>
      <c r="E66" s="27"/>
      <c r="F66" s="26"/>
      <c r="G66" s="27"/>
      <c r="H66" s="26"/>
      <c r="I66" s="27"/>
      <c r="J66" s="26"/>
      <c r="K66" s="27"/>
      <c r="L66" s="26"/>
      <c r="M66" s="27"/>
      <c r="N66" s="51"/>
      <c r="O66" s="52"/>
      <c r="P66" s="52"/>
      <c r="Q66" s="27"/>
      <c r="R66" s="6"/>
      <c r="S66" s="3"/>
    </row>
    <row r="67" spans="1:19" s="2" customFormat="1" ht="15.75" customHeight="1">
      <c r="A67" s="43" t="s">
        <v>57</v>
      </c>
      <c r="B67" s="26"/>
      <c r="C67" s="27">
        <v>0</v>
      </c>
      <c r="D67" s="26"/>
      <c r="E67" s="27">
        <v>0</v>
      </c>
      <c r="F67" s="33"/>
      <c r="G67" s="27">
        <v>269606</v>
      </c>
      <c r="H67" s="33"/>
      <c r="I67" s="27">
        <v>276</v>
      </c>
      <c r="J67" s="33"/>
      <c r="K67" s="27">
        <f aca="true" t="shared" si="3" ref="K67:K81">IF(SUM(C67:I67)=SUM(M67:Q67),SUM(C67:I67),SUM(M67:Q67)-SUM(C67:I67))</f>
        <v>269882</v>
      </c>
      <c r="L67" s="33"/>
      <c r="M67" s="27">
        <v>193375</v>
      </c>
      <c r="N67" s="49"/>
      <c r="O67" s="64">
        <v>24727</v>
      </c>
      <c r="P67" s="48"/>
      <c r="Q67" s="27">
        <v>51780</v>
      </c>
      <c r="R67" s="6"/>
      <c r="S67" s="3"/>
    </row>
    <row r="68" spans="1:19" s="2" customFormat="1" ht="15.75" customHeight="1">
      <c r="A68" s="43" t="s">
        <v>58</v>
      </c>
      <c r="B68" s="26"/>
      <c r="C68" s="27">
        <v>0</v>
      </c>
      <c r="D68" s="26"/>
      <c r="E68" s="27">
        <v>0</v>
      </c>
      <c r="F68" s="33"/>
      <c r="G68" s="27">
        <v>373</v>
      </c>
      <c r="H68" s="33"/>
      <c r="I68" s="27">
        <v>2214</v>
      </c>
      <c r="J68" s="33"/>
      <c r="K68" s="27">
        <f t="shared" si="3"/>
        <v>2587</v>
      </c>
      <c r="L68" s="33"/>
      <c r="M68" s="27">
        <v>0</v>
      </c>
      <c r="N68" s="49"/>
      <c r="O68" s="64">
        <v>2587</v>
      </c>
      <c r="P68" s="48"/>
      <c r="Q68" s="27">
        <v>0</v>
      </c>
      <c r="R68" s="6"/>
      <c r="S68" s="3"/>
    </row>
    <row r="69" spans="1:19" s="2" customFormat="1" ht="15.75" customHeight="1">
      <c r="A69" s="43" t="s">
        <v>60</v>
      </c>
      <c r="B69" s="26"/>
      <c r="C69" s="27">
        <v>0</v>
      </c>
      <c r="D69" s="26"/>
      <c r="E69" s="27">
        <v>623374</v>
      </c>
      <c r="F69" s="33"/>
      <c r="G69" s="27">
        <v>1194118</v>
      </c>
      <c r="H69" s="33"/>
      <c r="I69" s="27">
        <v>81516</v>
      </c>
      <c r="J69" s="33"/>
      <c r="K69" s="27">
        <f t="shared" si="3"/>
        <v>1899008</v>
      </c>
      <c r="L69" s="33"/>
      <c r="M69" s="27">
        <v>1218120</v>
      </c>
      <c r="N69" s="49"/>
      <c r="O69" s="64">
        <v>343210</v>
      </c>
      <c r="P69" s="48"/>
      <c r="Q69" s="27">
        <v>337678</v>
      </c>
      <c r="R69" s="6"/>
      <c r="S69" s="3"/>
    </row>
    <row r="70" spans="1:19" s="2" customFormat="1" ht="15.75" customHeight="1">
      <c r="A70" s="43" t="s">
        <v>61</v>
      </c>
      <c r="B70" s="26"/>
      <c r="C70" s="27">
        <v>0</v>
      </c>
      <c r="D70" s="26"/>
      <c r="E70" s="27">
        <v>256383</v>
      </c>
      <c r="F70" s="33"/>
      <c r="G70" s="27">
        <v>819083</v>
      </c>
      <c r="H70" s="33"/>
      <c r="I70" s="27">
        <v>32512</v>
      </c>
      <c r="J70" s="33"/>
      <c r="K70" s="27">
        <f t="shared" si="3"/>
        <v>1107978</v>
      </c>
      <c r="L70" s="33"/>
      <c r="M70" s="27">
        <v>619831</v>
      </c>
      <c r="N70" s="49"/>
      <c r="O70" s="64">
        <v>326303</v>
      </c>
      <c r="P70" s="48"/>
      <c r="Q70" s="27">
        <v>161844</v>
      </c>
      <c r="R70" s="6"/>
      <c r="S70" s="3"/>
    </row>
    <row r="71" spans="1:19" s="2" customFormat="1" ht="15.75" customHeight="1">
      <c r="A71" s="43" t="s">
        <v>62</v>
      </c>
      <c r="B71" s="26"/>
      <c r="C71" s="27">
        <v>0</v>
      </c>
      <c r="D71" s="26"/>
      <c r="E71" s="27">
        <v>255907</v>
      </c>
      <c r="F71" s="33"/>
      <c r="G71" s="27">
        <v>61201</v>
      </c>
      <c r="H71" s="33"/>
      <c r="I71" s="27">
        <v>0</v>
      </c>
      <c r="J71" s="33"/>
      <c r="K71" s="27">
        <f t="shared" si="3"/>
        <v>317108</v>
      </c>
      <c r="L71" s="33"/>
      <c r="M71" s="27">
        <v>102114</v>
      </c>
      <c r="N71" s="49"/>
      <c r="O71" s="64">
        <v>133743</v>
      </c>
      <c r="P71" s="48"/>
      <c r="Q71" s="27">
        <v>81251</v>
      </c>
      <c r="R71" s="6"/>
      <c r="S71" s="3"/>
    </row>
    <row r="72" spans="1:18" s="2" customFormat="1" ht="15.75" customHeight="1">
      <c r="A72" s="43" t="s">
        <v>63</v>
      </c>
      <c r="B72" s="26"/>
      <c r="C72" s="27">
        <v>0</v>
      </c>
      <c r="D72" s="26"/>
      <c r="E72" s="27">
        <v>277514</v>
      </c>
      <c r="F72" s="33"/>
      <c r="G72" s="27">
        <v>93995</v>
      </c>
      <c r="H72" s="33"/>
      <c r="I72" s="27">
        <v>-40990</v>
      </c>
      <c r="J72" s="33"/>
      <c r="K72" s="27">
        <f t="shared" si="3"/>
        <v>330519</v>
      </c>
      <c r="L72" s="33"/>
      <c r="M72" s="27">
        <v>126207</v>
      </c>
      <c r="N72" s="49"/>
      <c r="O72" s="64">
        <v>133776</v>
      </c>
      <c r="P72" s="48"/>
      <c r="Q72" s="27">
        <v>70536</v>
      </c>
      <c r="R72" s="5"/>
    </row>
    <row r="73" spans="1:18" s="2" customFormat="1" ht="15.75" customHeight="1">
      <c r="A73" s="43" t="s">
        <v>65</v>
      </c>
      <c r="B73" s="26"/>
      <c r="C73" s="27">
        <v>0</v>
      </c>
      <c r="D73" s="26"/>
      <c r="E73" s="27">
        <v>0</v>
      </c>
      <c r="F73" s="33"/>
      <c r="G73" s="27">
        <v>37087</v>
      </c>
      <c r="H73" s="33"/>
      <c r="I73" s="27">
        <v>0</v>
      </c>
      <c r="J73" s="33"/>
      <c r="K73" s="27">
        <f t="shared" si="3"/>
        <v>37087</v>
      </c>
      <c r="L73" s="33"/>
      <c r="M73" s="27">
        <v>24106</v>
      </c>
      <c r="N73" s="49"/>
      <c r="O73" s="64">
        <v>9109</v>
      </c>
      <c r="P73" s="48"/>
      <c r="Q73" s="27">
        <v>3872</v>
      </c>
      <c r="R73" s="5"/>
    </row>
    <row r="74" spans="1:18" s="2" customFormat="1" ht="15.75" customHeight="1">
      <c r="A74" s="43" t="s">
        <v>66</v>
      </c>
      <c r="B74" s="26"/>
      <c r="C74" s="27">
        <v>0</v>
      </c>
      <c r="D74" s="26"/>
      <c r="E74" s="27">
        <v>177050</v>
      </c>
      <c r="F74" s="33"/>
      <c r="G74" s="27">
        <v>5574</v>
      </c>
      <c r="H74" s="33"/>
      <c r="I74" s="27">
        <v>4291</v>
      </c>
      <c r="J74" s="33"/>
      <c r="K74" s="27">
        <f t="shared" si="3"/>
        <v>186915</v>
      </c>
      <c r="L74" s="33"/>
      <c r="M74" s="27">
        <v>85300</v>
      </c>
      <c r="N74" s="49"/>
      <c r="O74" s="64">
        <v>53698</v>
      </c>
      <c r="P74" s="48"/>
      <c r="Q74" s="27">
        <v>47917</v>
      </c>
      <c r="R74" s="5"/>
    </row>
    <row r="75" spans="1:18" s="2" customFormat="1" ht="15.75" customHeight="1">
      <c r="A75" s="43" t="s">
        <v>67</v>
      </c>
      <c r="B75" s="26"/>
      <c r="C75" s="27">
        <v>0</v>
      </c>
      <c r="D75" s="26"/>
      <c r="E75" s="27">
        <v>272195</v>
      </c>
      <c r="F75" s="33"/>
      <c r="G75" s="27">
        <v>820226</v>
      </c>
      <c r="H75" s="33"/>
      <c r="I75" s="27">
        <v>129919</v>
      </c>
      <c r="J75" s="33"/>
      <c r="K75" s="27">
        <f t="shared" si="3"/>
        <v>1222340</v>
      </c>
      <c r="L75" s="33"/>
      <c r="M75" s="27">
        <v>796672</v>
      </c>
      <c r="N75" s="49"/>
      <c r="O75" s="64">
        <v>294112</v>
      </c>
      <c r="P75" s="48"/>
      <c r="Q75" s="27">
        <v>131556</v>
      </c>
      <c r="R75" s="5"/>
    </row>
    <row r="76" spans="1:18" s="3" customFormat="1" ht="15.75" customHeight="1">
      <c r="A76" s="43" t="s">
        <v>68</v>
      </c>
      <c r="B76" s="26"/>
      <c r="C76" s="27">
        <v>0</v>
      </c>
      <c r="D76" s="26"/>
      <c r="E76" s="27">
        <v>0</v>
      </c>
      <c r="F76" s="33"/>
      <c r="G76" s="27">
        <v>287507</v>
      </c>
      <c r="H76" s="33"/>
      <c r="I76" s="27">
        <v>4847</v>
      </c>
      <c r="J76" s="33"/>
      <c r="K76" s="27">
        <f t="shared" si="3"/>
        <v>292354</v>
      </c>
      <c r="L76" s="33"/>
      <c r="M76" s="27">
        <v>194026</v>
      </c>
      <c r="N76" s="49"/>
      <c r="O76" s="64">
        <v>54389</v>
      </c>
      <c r="P76" s="48"/>
      <c r="Q76" s="27">
        <v>43939</v>
      </c>
      <c r="R76" s="6"/>
    </row>
    <row r="77" spans="1:18" s="2" customFormat="1" ht="15.75" customHeight="1">
      <c r="A77" s="43" t="s">
        <v>69</v>
      </c>
      <c r="B77" s="26"/>
      <c r="C77" s="27">
        <v>0</v>
      </c>
      <c r="D77" s="26"/>
      <c r="E77" s="27">
        <v>0</v>
      </c>
      <c r="F77" s="33"/>
      <c r="G77" s="27">
        <v>9044</v>
      </c>
      <c r="H77" s="33"/>
      <c r="I77" s="27">
        <v>0</v>
      </c>
      <c r="J77" s="33"/>
      <c r="K77" s="27">
        <f t="shared" si="3"/>
        <v>9044</v>
      </c>
      <c r="L77" s="33"/>
      <c r="M77" s="27">
        <v>0</v>
      </c>
      <c r="N77" s="49"/>
      <c r="O77" s="64">
        <v>7475</v>
      </c>
      <c r="P77" s="48"/>
      <c r="Q77" s="27">
        <v>1569</v>
      </c>
      <c r="R77" s="5"/>
    </row>
    <row r="78" spans="1:18" s="2" customFormat="1" ht="15.75" customHeight="1">
      <c r="A78" s="43" t="s">
        <v>70</v>
      </c>
      <c r="B78" s="26"/>
      <c r="C78" s="27">
        <v>0</v>
      </c>
      <c r="D78" s="26"/>
      <c r="E78" s="27">
        <v>0</v>
      </c>
      <c r="F78" s="33"/>
      <c r="G78" s="27">
        <v>104023</v>
      </c>
      <c r="H78" s="33"/>
      <c r="I78" s="27">
        <v>-559</v>
      </c>
      <c r="J78" s="33"/>
      <c r="K78" s="27">
        <f t="shared" si="3"/>
        <v>103464</v>
      </c>
      <c r="L78" s="33"/>
      <c r="M78" s="27">
        <v>50662</v>
      </c>
      <c r="N78" s="49"/>
      <c r="O78" s="64">
        <v>51686</v>
      </c>
      <c r="P78" s="48"/>
      <c r="Q78" s="27">
        <v>1116</v>
      </c>
      <c r="R78" s="5"/>
    </row>
    <row r="79" spans="1:18" s="2" customFormat="1" ht="15.75" customHeight="1">
      <c r="A79" s="43" t="s">
        <v>71</v>
      </c>
      <c r="B79" s="26"/>
      <c r="C79" s="27">
        <v>0</v>
      </c>
      <c r="D79" s="26"/>
      <c r="E79" s="27">
        <v>0</v>
      </c>
      <c r="F79" s="33"/>
      <c r="G79" s="27">
        <v>75818</v>
      </c>
      <c r="H79" s="33"/>
      <c r="I79" s="27">
        <v>2583</v>
      </c>
      <c r="J79" s="33"/>
      <c r="K79" s="27">
        <f t="shared" si="3"/>
        <v>78401</v>
      </c>
      <c r="L79" s="33"/>
      <c r="M79" s="27">
        <v>57849</v>
      </c>
      <c r="N79" s="49"/>
      <c r="O79" s="64">
        <v>14734</v>
      </c>
      <c r="P79" s="48"/>
      <c r="Q79" s="27">
        <v>5818</v>
      </c>
      <c r="R79" s="5"/>
    </row>
    <row r="80" spans="1:18" s="2" customFormat="1" ht="15.75" customHeight="1">
      <c r="A80" s="43" t="s">
        <v>72</v>
      </c>
      <c r="B80" s="26"/>
      <c r="C80" s="27">
        <v>0</v>
      </c>
      <c r="D80" s="26"/>
      <c r="E80" s="27">
        <v>269562</v>
      </c>
      <c r="F80" s="33"/>
      <c r="G80" s="27">
        <v>1830019</v>
      </c>
      <c r="H80" s="33"/>
      <c r="I80" s="27">
        <v>56494</v>
      </c>
      <c r="J80" s="33"/>
      <c r="K80" s="27">
        <f t="shared" si="3"/>
        <v>2156075</v>
      </c>
      <c r="L80" s="33"/>
      <c r="M80" s="27">
        <v>1308146</v>
      </c>
      <c r="N80" s="49"/>
      <c r="O80" s="64">
        <v>680316</v>
      </c>
      <c r="P80" s="48"/>
      <c r="Q80" s="27">
        <v>167613</v>
      </c>
      <c r="R80" s="5"/>
    </row>
    <row r="81" spans="1:18" s="2" customFormat="1" ht="15.75" customHeight="1">
      <c r="A81" s="43" t="s">
        <v>74</v>
      </c>
      <c r="B81" s="26"/>
      <c r="C81" s="27">
        <v>170106</v>
      </c>
      <c r="D81" s="26"/>
      <c r="E81" s="27">
        <v>0</v>
      </c>
      <c r="F81" s="33"/>
      <c r="G81" s="27">
        <v>246064</v>
      </c>
      <c r="H81" s="33"/>
      <c r="I81" s="27">
        <v>549993</v>
      </c>
      <c r="J81" s="33"/>
      <c r="K81" s="27">
        <f t="shared" si="3"/>
        <v>966163</v>
      </c>
      <c r="L81" s="33"/>
      <c r="M81" s="27">
        <v>596748</v>
      </c>
      <c r="N81" s="49"/>
      <c r="O81" s="64">
        <v>369415</v>
      </c>
      <c r="P81" s="48"/>
      <c r="Q81" s="27">
        <v>0</v>
      </c>
      <c r="R81" s="5"/>
    </row>
    <row r="82" spans="1:18" s="2" customFormat="1" ht="15.75" customHeight="1">
      <c r="A82" s="43" t="s">
        <v>75</v>
      </c>
      <c r="B82" s="77"/>
      <c r="C82" s="78">
        <f>SUM(C67:C81)</f>
        <v>170106</v>
      </c>
      <c r="D82" s="77"/>
      <c r="E82" s="78">
        <f>SUM(E67:E81)</f>
        <v>2131985</v>
      </c>
      <c r="F82" s="77"/>
      <c r="G82" s="78">
        <f>SUM(G67:G81)</f>
        <v>5853738</v>
      </c>
      <c r="H82" s="77"/>
      <c r="I82" s="78">
        <f>SUM(I67:I81)</f>
        <v>823096</v>
      </c>
      <c r="J82" s="77"/>
      <c r="K82" s="78">
        <f>SUM(K67:K81)</f>
        <v>8978925</v>
      </c>
      <c r="L82" s="77"/>
      <c r="M82" s="78">
        <f>SUM(M67:M81)</f>
        <v>5373156</v>
      </c>
      <c r="N82" s="76"/>
      <c r="O82" s="78">
        <f>SUM(O67:O81)</f>
        <v>2499280</v>
      </c>
      <c r="P82" s="79"/>
      <c r="Q82" s="78">
        <f>SUM(Q67:Q81)</f>
        <v>1106489</v>
      </c>
      <c r="R82" s="5"/>
    </row>
    <row r="83" spans="1:18" s="2" customFormat="1" ht="15.75" customHeight="1">
      <c r="A83" s="26"/>
      <c r="B83" s="38"/>
      <c r="C83" s="36"/>
      <c r="D83" s="38"/>
      <c r="E83" s="36"/>
      <c r="F83" s="38"/>
      <c r="G83" s="36"/>
      <c r="H83" s="38"/>
      <c r="I83" s="36"/>
      <c r="J83" s="38"/>
      <c r="K83" s="36"/>
      <c r="L83" s="38"/>
      <c r="M83" s="36"/>
      <c r="N83" s="51"/>
      <c r="O83" s="55"/>
      <c r="P83" s="55"/>
      <c r="Q83" s="36"/>
      <c r="R83" s="5"/>
    </row>
    <row r="84" spans="1:18" s="2" customFormat="1" ht="15.75" customHeight="1">
      <c r="A84" s="26" t="s">
        <v>20</v>
      </c>
      <c r="B84" s="38"/>
      <c r="C84" s="36"/>
      <c r="D84" s="38"/>
      <c r="E84" s="36"/>
      <c r="F84" s="38"/>
      <c r="G84" s="36"/>
      <c r="H84" s="38"/>
      <c r="I84" s="36"/>
      <c r="J84" s="38"/>
      <c r="K84" s="36"/>
      <c r="L84" s="38"/>
      <c r="M84" s="36"/>
      <c r="N84" s="51"/>
      <c r="O84" s="55"/>
      <c r="P84" s="55"/>
      <c r="Q84" s="36"/>
      <c r="R84" s="5"/>
    </row>
    <row r="85" spans="1:18" s="2" customFormat="1" ht="15.75" customHeight="1">
      <c r="A85" s="43" t="s">
        <v>78</v>
      </c>
      <c r="B85" s="38"/>
      <c r="C85" s="27">
        <v>0</v>
      </c>
      <c r="D85" s="26"/>
      <c r="E85" s="27">
        <v>0</v>
      </c>
      <c r="F85" s="33"/>
      <c r="G85" s="27">
        <v>0</v>
      </c>
      <c r="H85" s="33"/>
      <c r="I85" s="27">
        <v>201921</v>
      </c>
      <c r="J85" s="33"/>
      <c r="K85" s="27">
        <f>IF(SUM(C85:I85)=SUM(M85:Q85),SUM(C85:I85),SUM(M85:Q85)-SUM(C85:I85))</f>
        <v>201921</v>
      </c>
      <c r="L85" s="33"/>
      <c r="M85" s="27">
        <v>303593</v>
      </c>
      <c r="N85" s="49"/>
      <c r="O85" s="64">
        <v>-101672</v>
      </c>
      <c r="P85" s="48"/>
      <c r="Q85" s="27">
        <v>0</v>
      </c>
      <c r="R85" s="5"/>
    </row>
    <row r="86" spans="1:18" s="2" customFormat="1" ht="15.75" customHeight="1">
      <c r="A86" s="43" t="s">
        <v>151</v>
      </c>
      <c r="B86" s="38"/>
      <c r="C86" s="27">
        <v>0</v>
      </c>
      <c r="D86" s="26"/>
      <c r="E86" s="27">
        <v>0</v>
      </c>
      <c r="F86" s="33"/>
      <c r="G86" s="27">
        <v>0</v>
      </c>
      <c r="H86" s="33"/>
      <c r="I86" s="27">
        <v>675089</v>
      </c>
      <c r="J86" s="33"/>
      <c r="K86" s="27">
        <f>IF(SUM(C86:I86)=SUM(M86:Q86),SUM(C86:I86),SUM(M86:Q86)-SUM(C86:I86))</f>
        <v>675089</v>
      </c>
      <c r="L86" s="33"/>
      <c r="M86" s="27">
        <v>561746</v>
      </c>
      <c r="N86" s="49"/>
      <c r="O86" s="64">
        <v>113343</v>
      </c>
      <c r="P86" s="48"/>
      <c r="Q86" s="27">
        <v>0</v>
      </c>
      <c r="R86" s="5"/>
    </row>
    <row r="87" spans="1:28" s="2" customFormat="1" ht="15.75" customHeight="1">
      <c r="A87" s="43" t="s">
        <v>140</v>
      </c>
      <c r="B87" s="77"/>
      <c r="C87" s="78">
        <f>SUM(C85:C86)</f>
        <v>0</v>
      </c>
      <c r="D87" s="77"/>
      <c r="E87" s="78">
        <f>SUM(E85:E86)</f>
        <v>0</v>
      </c>
      <c r="F87" s="77"/>
      <c r="G87" s="78">
        <f>SUM(G85:G86)</f>
        <v>0</v>
      </c>
      <c r="H87" s="77"/>
      <c r="I87" s="78">
        <f>SUM(I85:I86)</f>
        <v>877010</v>
      </c>
      <c r="J87" s="77"/>
      <c r="K87" s="78">
        <f>SUM(K85:K86)</f>
        <v>877010</v>
      </c>
      <c r="L87" s="77"/>
      <c r="M87" s="78">
        <f>SUM(M85:M86)</f>
        <v>865339</v>
      </c>
      <c r="N87" s="76"/>
      <c r="O87" s="78">
        <f>SUM(O85:O86)</f>
        <v>11671</v>
      </c>
      <c r="P87" s="79"/>
      <c r="Q87" s="78">
        <f>SUM(Q85:Q86)</f>
        <v>0</v>
      </c>
      <c r="R87" s="6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18" s="2" customFormat="1" ht="15.75" customHeight="1">
      <c r="A88" s="26"/>
      <c r="B88" s="38"/>
      <c r="C88" s="36"/>
      <c r="D88" s="38"/>
      <c r="E88" s="36"/>
      <c r="F88" s="38"/>
      <c r="G88" s="36"/>
      <c r="H88" s="38"/>
      <c r="I88" s="36"/>
      <c r="J88" s="38"/>
      <c r="K88" s="36"/>
      <c r="L88" s="38"/>
      <c r="M88" s="36"/>
      <c r="N88" s="51"/>
      <c r="O88" s="55"/>
      <c r="P88" s="55"/>
      <c r="Q88" s="36"/>
      <c r="R88" s="5"/>
    </row>
    <row r="89" spans="1:18" s="2" customFormat="1" ht="15.75" customHeight="1">
      <c r="A89" s="43" t="s">
        <v>80</v>
      </c>
      <c r="B89" s="40"/>
      <c r="C89" s="39">
        <f>+C64+C82+C87</f>
        <v>435446</v>
      </c>
      <c r="D89" s="40"/>
      <c r="E89" s="39">
        <f>+E64+E82+E87</f>
        <v>14665449</v>
      </c>
      <c r="F89" s="40"/>
      <c r="G89" s="39">
        <f>+G64+G82+G87</f>
        <v>7709759</v>
      </c>
      <c r="H89" s="40"/>
      <c r="I89" s="39">
        <f>+I64+I82+I87</f>
        <v>2234584</v>
      </c>
      <c r="J89" s="40"/>
      <c r="K89" s="39">
        <f>+K64+K82+K87</f>
        <v>25045238</v>
      </c>
      <c r="L89" s="40"/>
      <c r="M89" s="39">
        <f>+M64+M82+M87</f>
        <v>12936437</v>
      </c>
      <c r="N89" s="80"/>
      <c r="O89" s="39">
        <f>+O64+O82+O87</f>
        <v>7043963</v>
      </c>
      <c r="P89" s="57"/>
      <c r="Q89" s="39">
        <f>+Q64+Q82+Q87</f>
        <v>5064838</v>
      </c>
      <c r="R89" s="5"/>
    </row>
    <row r="90" spans="1:18" s="2" customFormat="1" ht="15.75" customHeight="1">
      <c r="A90" s="26"/>
      <c r="B90" s="26"/>
      <c r="C90" s="27"/>
      <c r="D90" s="26"/>
      <c r="E90" s="27"/>
      <c r="F90" s="26"/>
      <c r="G90" s="27"/>
      <c r="H90" s="26"/>
      <c r="I90" s="27"/>
      <c r="J90" s="26"/>
      <c r="K90" s="27"/>
      <c r="L90" s="26"/>
      <c r="M90" s="27"/>
      <c r="N90" s="51"/>
      <c r="O90" s="52"/>
      <c r="P90" s="52"/>
      <c r="Q90" s="27"/>
      <c r="R90" s="5"/>
    </row>
    <row r="91" spans="1:18" s="2" customFormat="1" ht="15.75" customHeight="1">
      <c r="A91" s="26" t="s">
        <v>22</v>
      </c>
      <c r="B91" s="26"/>
      <c r="C91" s="27"/>
      <c r="D91" s="26"/>
      <c r="E91" s="27"/>
      <c r="F91" s="26"/>
      <c r="G91" s="27"/>
      <c r="H91" s="26"/>
      <c r="I91" s="27"/>
      <c r="J91" s="26"/>
      <c r="K91" s="27"/>
      <c r="L91" s="26"/>
      <c r="M91" s="27"/>
      <c r="N91" s="51"/>
      <c r="O91" s="52"/>
      <c r="P91" s="52"/>
      <c r="Q91" s="27"/>
      <c r="R91" s="5"/>
    </row>
    <row r="92" spans="1:18" s="2" customFormat="1" ht="15.75" customHeight="1">
      <c r="A92" s="26" t="s">
        <v>17</v>
      </c>
      <c r="B92" s="26"/>
      <c r="C92" s="27"/>
      <c r="D92" s="26"/>
      <c r="E92" s="27"/>
      <c r="F92" s="26"/>
      <c r="G92" s="27"/>
      <c r="H92" s="26"/>
      <c r="I92" s="27"/>
      <c r="J92" s="26"/>
      <c r="K92" s="27"/>
      <c r="L92" s="26"/>
      <c r="M92" s="27"/>
      <c r="N92" s="51"/>
      <c r="O92" s="52"/>
      <c r="P92" s="52"/>
      <c r="Q92" s="27"/>
      <c r="R92" s="5"/>
    </row>
    <row r="93" spans="1:18" s="2" customFormat="1" ht="15.75" customHeight="1">
      <c r="A93" s="43" t="s">
        <v>39</v>
      </c>
      <c r="B93" s="31"/>
      <c r="C93" s="27">
        <v>0</v>
      </c>
      <c r="D93" s="31"/>
      <c r="E93" s="27">
        <v>0</v>
      </c>
      <c r="F93" s="31"/>
      <c r="G93" s="27">
        <v>0</v>
      </c>
      <c r="H93" s="32"/>
      <c r="I93" s="27">
        <v>-6724</v>
      </c>
      <c r="J93" s="32"/>
      <c r="K93" s="27">
        <f aca="true" t="shared" si="4" ref="K93:K99">IF(SUM(C93:I93)=SUM(M93:Q93),SUM(C93:I93),SUM(M93:Q93)-SUM(C93:I93))</f>
        <v>-6724</v>
      </c>
      <c r="L93" s="32"/>
      <c r="M93" s="27">
        <v>0</v>
      </c>
      <c r="N93" s="49"/>
      <c r="O93" s="64">
        <v>-6724</v>
      </c>
      <c r="P93" s="48"/>
      <c r="Q93" s="27">
        <v>0</v>
      </c>
      <c r="R93" s="5"/>
    </row>
    <row r="94" spans="1:18" s="2" customFormat="1" ht="15.75" customHeight="1">
      <c r="A94" s="43" t="s">
        <v>40</v>
      </c>
      <c r="B94" s="26"/>
      <c r="C94" s="27">
        <v>0</v>
      </c>
      <c r="D94" s="33"/>
      <c r="E94" s="27">
        <v>0</v>
      </c>
      <c r="F94" s="33"/>
      <c r="G94" s="27">
        <v>0</v>
      </c>
      <c r="H94" s="33"/>
      <c r="I94" s="27">
        <v>122702</v>
      </c>
      <c r="J94" s="33"/>
      <c r="K94" s="27">
        <f t="shared" si="4"/>
        <v>122702</v>
      </c>
      <c r="L94" s="33"/>
      <c r="M94" s="27">
        <v>108035</v>
      </c>
      <c r="N94" s="49"/>
      <c r="O94" s="64">
        <v>14667</v>
      </c>
      <c r="P94" s="48"/>
      <c r="Q94" s="27">
        <v>0</v>
      </c>
      <c r="R94" s="5"/>
    </row>
    <row r="95" spans="1:18" s="2" customFormat="1" ht="15.75" customHeight="1">
      <c r="A95" s="43" t="s">
        <v>41</v>
      </c>
      <c r="B95" s="26"/>
      <c r="C95" s="27">
        <v>0</v>
      </c>
      <c r="D95" s="33"/>
      <c r="E95" s="27">
        <v>0</v>
      </c>
      <c r="F95" s="33"/>
      <c r="G95" s="27">
        <v>139</v>
      </c>
      <c r="H95" s="33"/>
      <c r="I95" s="27">
        <v>132961</v>
      </c>
      <c r="J95" s="33"/>
      <c r="K95" s="27">
        <f t="shared" si="4"/>
        <v>133100</v>
      </c>
      <c r="L95" s="33"/>
      <c r="M95" s="27">
        <v>108914</v>
      </c>
      <c r="N95" s="49"/>
      <c r="O95" s="64">
        <v>24186</v>
      </c>
      <c r="P95" s="48"/>
      <c r="Q95" s="27">
        <v>0</v>
      </c>
      <c r="R95" s="5"/>
    </row>
    <row r="96" spans="1:18" s="2" customFormat="1" ht="15.75" customHeight="1">
      <c r="A96" s="43" t="s">
        <v>42</v>
      </c>
      <c r="B96" s="26"/>
      <c r="C96" s="27">
        <v>0</v>
      </c>
      <c r="D96" s="33"/>
      <c r="E96" s="27">
        <v>0</v>
      </c>
      <c r="F96" s="33"/>
      <c r="G96" s="27">
        <v>0</v>
      </c>
      <c r="H96" s="33"/>
      <c r="I96" s="27">
        <v>47083</v>
      </c>
      <c r="J96" s="33"/>
      <c r="K96" s="27">
        <f t="shared" si="4"/>
        <v>47083</v>
      </c>
      <c r="L96" s="33"/>
      <c r="M96" s="27">
        <v>29765</v>
      </c>
      <c r="N96" s="49"/>
      <c r="O96" s="64">
        <v>17318</v>
      </c>
      <c r="P96" s="48"/>
      <c r="Q96" s="27">
        <v>0</v>
      </c>
      <c r="R96" s="5"/>
    </row>
    <row r="97" spans="1:18" s="2" customFormat="1" ht="15.75" customHeight="1">
      <c r="A97" s="43" t="s">
        <v>43</v>
      </c>
      <c r="B97" s="26"/>
      <c r="C97" s="27">
        <v>0</v>
      </c>
      <c r="D97" s="33"/>
      <c r="E97" s="27">
        <v>0</v>
      </c>
      <c r="F97" s="33"/>
      <c r="G97" s="27">
        <v>0</v>
      </c>
      <c r="H97" s="33"/>
      <c r="I97" s="27">
        <v>167370</v>
      </c>
      <c r="J97" s="33"/>
      <c r="K97" s="27">
        <f t="shared" si="4"/>
        <v>167370</v>
      </c>
      <c r="L97" s="33"/>
      <c r="M97" s="27">
        <v>135340</v>
      </c>
      <c r="N97" s="49"/>
      <c r="O97" s="64">
        <v>32030</v>
      </c>
      <c r="P97" s="48"/>
      <c r="Q97" s="27">
        <v>0</v>
      </c>
      <c r="R97" s="5"/>
    </row>
    <row r="98" spans="1:18" s="2" customFormat="1" ht="15.75" customHeight="1">
      <c r="A98" s="43" t="s">
        <v>44</v>
      </c>
      <c r="B98" s="26"/>
      <c r="C98" s="27">
        <v>0</v>
      </c>
      <c r="D98" s="33"/>
      <c r="E98" s="27">
        <v>0</v>
      </c>
      <c r="F98" s="33"/>
      <c r="G98" s="27">
        <v>0</v>
      </c>
      <c r="H98" s="33"/>
      <c r="I98" s="27">
        <v>55318</v>
      </c>
      <c r="J98" s="33"/>
      <c r="K98" s="27">
        <f t="shared" si="4"/>
        <v>55318</v>
      </c>
      <c r="L98" s="33"/>
      <c r="M98" s="27">
        <v>26223</v>
      </c>
      <c r="N98" s="49"/>
      <c r="O98" s="64">
        <v>29095</v>
      </c>
      <c r="P98" s="48"/>
      <c r="Q98" s="27">
        <v>0</v>
      </c>
      <c r="R98" s="5"/>
    </row>
    <row r="99" spans="1:18" s="2" customFormat="1" ht="15.75" customHeight="1">
      <c r="A99" s="43" t="s">
        <v>45</v>
      </c>
      <c r="B99" s="26"/>
      <c r="C99" s="27">
        <v>0</v>
      </c>
      <c r="D99" s="33"/>
      <c r="E99" s="27">
        <v>0</v>
      </c>
      <c r="F99" s="33"/>
      <c r="G99" s="27">
        <v>0</v>
      </c>
      <c r="H99" s="33"/>
      <c r="I99" s="27">
        <v>155367</v>
      </c>
      <c r="J99" s="33"/>
      <c r="K99" s="27">
        <f t="shared" si="4"/>
        <v>155367</v>
      </c>
      <c r="L99" s="33"/>
      <c r="M99" s="27">
        <v>94314</v>
      </c>
      <c r="N99" s="49"/>
      <c r="O99" s="64">
        <v>61053</v>
      </c>
      <c r="P99" s="48"/>
      <c r="Q99" s="27">
        <v>0</v>
      </c>
      <c r="R99" s="5"/>
    </row>
    <row r="100" spans="1:18" s="2" customFormat="1" ht="15.75" customHeight="1">
      <c r="A100" s="43" t="s">
        <v>46</v>
      </c>
      <c r="B100" s="77"/>
      <c r="C100" s="78">
        <f>SUM(C93:C99)</f>
        <v>0</v>
      </c>
      <c r="D100" s="77"/>
      <c r="E100" s="78">
        <f>SUM(E93:E99)</f>
        <v>0</v>
      </c>
      <c r="F100" s="77"/>
      <c r="G100" s="78">
        <f>SUM(G93:G99)</f>
        <v>139</v>
      </c>
      <c r="H100" s="77"/>
      <c r="I100" s="78">
        <f>SUM(I93:I99)</f>
        <v>674077</v>
      </c>
      <c r="J100" s="77"/>
      <c r="K100" s="78">
        <f>SUM(K93:K99)</f>
        <v>674216</v>
      </c>
      <c r="L100" s="77"/>
      <c r="M100" s="78">
        <f>SUM(M93:M99)</f>
        <v>502591</v>
      </c>
      <c r="N100" s="76"/>
      <c r="O100" s="78">
        <f>SUM(O93:O99)</f>
        <v>171625</v>
      </c>
      <c r="P100" s="79"/>
      <c r="Q100" s="78">
        <f>SUM(Q93:Q99)</f>
        <v>0</v>
      </c>
      <c r="R100" s="5"/>
    </row>
    <row r="101" spans="1:18" s="2" customFormat="1" ht="15.75" customHeight="1">
      <c r="A101" s="26"/>
      <c r="B101" s="38"/>
      <c r="C101" s="36"/>
      <c r="D101" s="38"/>
      <c r="E101" s="36"/>
      <c r="F101" s="38"/>
      <c r="G101" s="36"/>
      <c r="H101" s="38"/>
      <c r="I101" s="36"/>
      <c r="J101" s="38"/>
      <c r="K101" s="36"/>
      <c r="L101" s="38"/>
      <c r="M101" s="36"/>
      <c r="N101" s="51"/>
      <c r="O101" s="55"/>
      <c r="P101" s="55"/>
      <c r="Q101" s="36"/>
      <c r="R101" s="5"/>
    </row>
    <row r="102" spans="1:18" s="2" customFormat="1" ht="15.75" customHeight="1">
      <c r="A102" s="26" t="s">
        <v>18</v>
      </c>
      <c r="B102" s="26"/>
      <c r="C102" s="27"/>
      <c r="D102" s="26"/>
      <c r="E102" s="27"/>
      <c r="F102" s="26"/>
      <c r="G102" s="27"/>
      <c r="H102" s="26"/>
      <c r="I102" s="27"/>
      <c r="J102" s="26"/>
      <c r="K102" s="27"/>
      <c r="L102" s="26"/>
      <c r="M102" s="27"/>
      <c r="N102" s="51"/>
      <c r="O102" s="52"/>
      <c r="P102" s="52"/>
      <c r="Q102" s="27"/>
      <c r="R102" s="5"/>
    </row>
    <row r="103" spans="1:18" s="2" customFormat="1" ht="15.75" customHeight="1">
      <c r="A103" s="43" t="s">
        <v>47</v>
      </c>
      <c r="B103" s="26"/>
      <c r="C103" s="27">
        <v>0</v>
      </c>
      <c r="D103" s="33"/>
      <c r="E103" s="27">
        <v>0</v>
      </c>
      <c r="F103" s="33"/>
      <c r="G103" s="27">
        <v>0</v>
      </c>
      <c r="H103" s="33"/>
      <c r="I103" s="27">
        <v>210714</v>
      </c>
      <c r="J103" s="33"/>
      <c r="K103" s="27">
        <f aca="true" t="shared" si="5" ref="K103:K108">IF(SUM(C103:I103)=SUM(M103:Q103),SUM(C103:I103),SUM(M103:Q103)-SUM(C103:I103))</f>
        <v>210714</v>
      </c>
      <c r="L103" s="33"/>
      <c r="M103" s="27">
        <v>102239</v>
      </c>
      <c r="N103" s="49"/>
      <c r="O103" s="64">
        <v>108475</v>
      </c>
      <c r="P103" s="48"/>
      <c r="Q103" s="27">
        <v>0</v>
      </c>
      <c r="R103" s="5"/>
    </row>
    <row r="104" spans="1:18" s="2" customFormat="1" ht="15.75" customHeight="1">
      <c r="A104" s="43" t="s">
        <v>48</v>
      </c>
      <c r="B104" s="26"/>
      <c r="C104" s="27">
        <v>0</v>
      </c>
      <c r="D104" s="33"/>
      <c r="E104" s="27">
        <v>0</v>
      </c>
      <c r="F104" s="33"/>
      <c r="G104" s="27">
        <v>0</v>
      </c>
      <c r="H104" s="33"/>
      <c r="I104" s="27">
        <v>60521</v>
      </c>
      <c r="J104" s="33"/>
      <c r="K104" s="27">
        <f t="shared" si="5"/>
        <v>60521</v>
      </c>
      <c r="L104" s="33"/>
      <c r="M104" s="27">
        <v>25123</v>
      </c>
      <c r="N104" s="49"/>
      <c r="O104" s="64">
        <v>35398</v>
      </c>
      <c r="P104" s="48"/>
      <c r="Q104" s="27">
        <v>0</v>
      </c>
      <c r="R104" s="5"/>
    </row>
    <row r="105" spans="1:18" s="2" customFormat="1" ht="15.75" customHeight="1">
      <c r="A105" s="43" t="s">
        <v>50</v>
      </c>
      <c r="B105" s="26"/>
      <c r="C105" s="27">
        <v>0</v>
      </c>
      <c r="D105" s="33"/>
      <c r="E105" s="27">
        <v>0</v>
      </c>
      <c r="F105" s="33"/>
      <c r="G105" s="27">
        <v>0</v>
      </c>
      <c r="H105" s="33"/>
      <c r="I105" s="27">
        <v>193687</v>
      </c>
      <c r="J105" s="33"/>
      <c r="K105" s="27">
        <f t="shared" si="5"/>
        <v>193687</v>
      </c>
      <c r="L105" s="33"/>
      <c r="M105" s="27">
        <v>17419</v>
      </c>
      <c r="N105" s="49"/>
      <c r="O105" s="64">
        <v>176268</v>
      </c>
      <c r="P105" s="48"/>
      <c r="Q105" s="27">
        <v>0</v>
      </c>
      <c r="R105" s="5"/>
    </row>
    <row r="106" spans="1:18" s="2" customFormat="1" ht="15.75" customHeight="1">
      <c r="A106" s="43" t="s">
        <v>51</v>
      </c>
      <c r="B106" s="26"/>
      <c r="C106" s="27">
        <v>0</v>
      </c>
      <c r="D106" s="33"/>
      <c r="E106" s="27">
        <v>0</v>
      </c>
      <c r="F106" s="33"/>
      <c r="G106" s="27">
        <v>0</v>
      </c>
      <c r="H106" s="33"/>
      <c r="I106" s="27">
        <v>3237059</v>
      </c>
      <c r="J106" s="33"/>
      <c r="K106" s="27">
        <f t="shared" si="5"/>
        <v>3237059</v>
      </c>
      <c r="L106" s="33"/>
      <c r="M106" s="27">
        <v>2381758</v>
      </c>
      <c r="N106" s="49"/>
      <c r="O106" s="64">
        <v>855301</v>
      </c>
      <c r="P106" s="48"/>
      <c r="Q106" s="27">
        <v>0</v>
      </c>
      <c r="R106" s="5"/>
    </row>
    <row r="107" spans="1:18" s="2" customFormat="1" ht="15.75" customHeight="1">
      <c r="A107" s="43" t="s">
        <v>52</v>
      </c>
      <c r="B107" s="26"/>
      <c r="C107" s="27">
        <v>0</v>
      </c>
      <c r="D107" s="33"/>
      <c r="E107" s="27">
        <v>0</v>
      </c>
      <c r="F107" s="33"/>
      <c r="G107" s="27">
        <v>0</v>
      </c>
      <c r="H107" s="33"/>
      <c r="I107" s="27">
        <v>119226</v>
      </c>
      <c r="J107" s="33"/>
      <c r="K107" s="27">
        <f t="shared" si="5"/>
        <v>119226</v>
      </c>
      <c r="L107" s="33"/>
      <c r="M107" s="27">
        <v>97547</v>
      </c>
      <c r="N107" s="49"/>
      <c r="O107" s="64">
        <v>21679</v>
      </c>
      <c r="P107" s="48"/>
      <c r="Q107" s="27">
        <v>0</v>
      </c>
      <c r="R107" s="5"/>
    </row>
    <row r="108" spans="1:18" s="2" customFormat="1" ht="15.75" customHeight="1">
      <c r="A108" s="43" t="s">
        <v>53</v>
      </c>
      <c r="B108" s="26"/>
      <c r="C108" s="27">
        <v>0</v>
      </c>
      <c r="D108" s="33"/>
      <c r="E108" s="27">
        <v>0</v>
      </c>
      <c r="F108" s="33"/>
      <c r="G108" s="27">
        <v>0</v>
      </c>
      <c r="H108" s="33"/>
      <c r="I108" s="27">
        <v>428538</v>
      </c>
      <c r="J108" s="33"/>
      <c r="K108" s="27">
        <f t="shared" si="5"/>
        <v>428538</v>
      </c>
      <c r="L108" s="33"/>
      <c r="M108" s="27">
        <v>286988</v>
      </c>
      <c r="N108" s="49"/>
      <c r="O108" s="64">
        <v>141550</v>
      </c>
      <c r="P108" s="48"/>
      <c r="Q108" s="27">
        <v>0</v>
      </c>
      <c r="R108" s="5"/>
    </row>
    <row r="109" spans="1:18" s="2" customFormat="1" ht="15.75" customHeight="1">
      <c r="A109" s="43" t="s">
        <v>55</v>
      </c>
      <c r="B109" s="77"/>
      <c r="C109" s="78">
        <f>SUM(C103:C108)</f>
        <v>0</v>
      </c>
      <c r="D109" s="77"/>
      <c r="E109" s="78">
        <f>SUM(E103:E108)</f>
        <v>0</v>
      </c>
      <c r="F109" s="77"/>
      <c r="G109" s="78">
        <f>SUM(G103:G108)</f>
        <v>0</v>
      </c>
      <c r="H109" s="77"/>
      <c r="I109" s="78">
        <f>SUM(I103:I108)</f>
        <v>4249745</v>
      </c>
      <c r="J109" s="77"/>
      <c r="K109" s="78">
        <f>SUM(K103:K108)</f>
        <v>4249745</v>
      </c>
      <c r="L109" s="77"/>
      <c r="M109" s="78">
        <f>SUM(M103:M108)</f>
        <v>2911074</v>
      </c>
      <c r="N109" s="76"/>
      <c r="O109" s="78">
        <f>SUM(O103:O108)</f>
        <v>1338671</v>
      </c>
      <c r="P109" s="79"/>
      <c r="Q109" s="78">
        <f>SUM(Q103:Q108)</f>
        <v>0</v>
      </c>
      <c r="R109" s="5"/>
    </row>
    <row r="110" spans="1:18" s="2" customFormat="1" ht="15.75" customHeight="1">
      <c r="A110" s="43"/>
      <c r="B110" s="26"/>
      <c r="C110" s="27"/>
      <c r="D110" s="26"/>
      <c r="E110" s="27"/>
      <c r="F110" s="26"/>
      <c r="G110" s="27"/>
      <c r="H110" s="26"/>
      <c r="I110" s="27"/>
      <c r="J110" s="26"/>
      <c r="K110" s="27"/>
      <c r="L110" s="26"/>
      <c r="M110" s="27"/>
      <c r="N110" s="51"/>
      <c r="O110" s="52"/>
      <c r="P110" s="52"/>
      <c r="Q110" s="27"/>
      <c r="R110" s="5"/>
    </row>
    <row r="111" spans="1:18" s="2" customFormat="1" ht="15.75" customHeight="1">
      <c r="A111" s="26" t="s">
        <v>19</v>
      </c>
      <c r="B111" s="26"/>
      <c r="C111" s="27"/>
      <c r="D111" s="26"/>
      <c r="E111" s="27"/>
      <c r="F111" s="26"/>
      <c r="G111" s="27"/>
      <c r="H111" s="26"/>
      <c r="I111" s="27"/>
      <c r="J111" s="26"/>
      <c r="K111" s="27"/>
      <c r="L111" s="26"/>
      <c r="M111" s="27"/>
      <c r="N111" s="51"/>
      <c r="O111" s="52"/>
      <c r="P111" s="52"/>
      <c r="Q111" s="27"/>
      <c r="R111" s="5"/>
    </row>
    <row r="112" spans="1:18" s="2" customFormat="1" ht="15.75" customHeight="1">
      <c r="A112" s="43" t="s">
        <v>56</v>
      </c>
      <c r="B112" s="26"/>
      <c r="C112" s="27">
        <v>0</v>
      </c>
      <c r="D112" s="26"/>
      <c r="E112" s="27">
        <v>0</v>
      </c>
      <c r="F112" s="33"/>
      <c r="G112" s="27">
        <v>0</v>
      </c>
      <c r="H112" s="33"/>
      <c r="I112" s="27">
        <v>2791719</v>
      </c>
      <c r="J112" s="33"/>
      <c r="K112" s="27">
        <f aca="true" t="shared" si="6" ref="K112:K132">IF(SUM(C112:I112)=SUM(M112:Q112),SUM(C112:I112),SUM(M112:Q112)-SUM(C112:I112))</f>
        <v>2791719</v>
      </c>
      <c r="L112" s="33"/>
      <c r="M112" s="27">
        <v>2532337</v>
      </c>
      <c r="N112" s="49"/>
      <c r="O112" s="64">
        <v>259382</v>
      </c>
      <c r="P112" s="48"/>
      <c r="Q112" s="27">
        <v>0</v>
      </c>
      <c r="R112" s="5"/>
    </row>
    <row r="113" spans="1:18" s="2" customFormat="1" ht="15.75" customHeight="1">
      <c r="A113" s="43" t="s">
        <v>57</v>
      </c>
      <c r="B113" s="26"/>
      <c r="C113" s="27">
        <v>994641</v>
      </c>
      <c r="D113" s="26"/>
      <c r="E113" s="27">
        <v>372557</v>
      </c>
      <c r="F113" s="33"/>
      <c r="G113" s="27">
        <v>54012</v>
      </c>
      <c r="H113" s="33"/>
      <c r="I113" s="27">
        <v>1499167</v>
      </c>
      <c r="J113" s="33"/>
      <c r="K113" s="27">
        <f t="shared" si="6"/>
        <v>2920377</v>
      </c>
      <c r="L113" s="33"/>
      <c r="M113" s="27">
        <v>2368965</v>
      </c>
      <c r="N113" s="49"/>
      <c r="O113" s="64">
        <v>517543</v>
      </c>
      <c r="P113" s="48"/>
      <c r="Q113" s="27">
        <v>33869</v>
      </c>
      <c r="R113" s="5"/>
    </row>
    <row r="114" spans="1:18" s="2" customFormat="1" ht="15.75" customHeight="1">
      <c r="A114" s="43" t="s">
        <v>58</v>
      </c>
      <c r="B114" s="26"/>
      <c r="C114" s="27">
        <v>0</v>
      </c>
      <c r="D114" s="26"/>
      <c r="E114" s="27">
        <v>0</v>
      </c>
      <c r="F114" s="33"/>
      <c r="G114" s="27">
        <v>18267</v>
      </c>
      <c r="H114" s="33"/>
      <c r="I114" s="27">
        <v>3107332</v>
      </c>
      <c r="J114" s="33"/>
      <c r="K114" s="27">
        <f t="shared" si="6"/>
        <v>3125599</v>
      </c>
      <c r="L114" s="33"/>
      <c r="M114" s="27">
        <v>2278397</v>
      </c>
      <c r="N114" s="49"/>
      <c r="O114" s="64">
        <v>847202</v>
      </c>
      <c r="P114" s="48"/>
      <c r="Q114" s="27">
        <v>0</v>
      </c>
      <c r="R114" s="5"/>
    </row>
    <row r="115" spans="1:18" s="2" customFormat="1" ht="15.75" customHeight="1">
      <c r="A115" s="43" t="s">
        <v>59</v>
      </c>
      <c r="B115" s="26"/>
      <c r="C115" s="27">
        <v>6757747</v>
      </c>
      <c r="D115" s="26"/>
      <c r="E115" s="27">
        <v>0</v>
      </c>
      <c r="F115" s="33"/>
      <c r="G115" s="27">
        <v>75723</v>
      </c>
      <c r="H115" s="33"/>
      <c r="I115" s="27">
        <v>3194450</v>
      </c>
      <c r="J115" s="33"/>
      <c r="K115" s="27">
        <f t="shared" si="6"/>
        <v>10027920</v>
      </c>
      <c r="L115" s="33"/>
      <c r="M115" s="27">
        <v>9437306</v>
      </c>
      <c r="N115" s="49"/>
      <c r="O115" s="64">
        <v>553386</v>
      </c>
      <c r="P115" s="48"/>
      <c r="Q115" s="27">
        <v>37228</v>
      </c>
      <c r="R115" s="5"/>
    </row>
    <row r="116" spans="1:18" s="2" customFormat="1" ht="15.75" customHeight="1">
      <c r="A116" s="43" t="s">
        <v>60</v>
      </c>
      <c r="B116" s="26"/>
      <c r="C116" s="27">
        <v>323639</v>
      </c>
      <c r="D116" s="26"/>
      <c r="E116" s="27">
        <v>528022</v>
      </c>
      <c r="F116" s="33"/>
      <c r="G116" s="27">
        <v>768489</v>
      </c>
      <c r="H116" s="33"/>
      <c r="I116" s="27">
        <v>6730462</v>
      </c>
      <c r="J116" s="33"/>
      <c r="K116" s="27">
        <f t="shared" si="6"/>
        <v>8350612</v>
      </c>
      <c r="L116" s="33"/>
      <c r="M116" s="27">
        <v>6947519</v>
      </c>
      <c r="N116" s="49"/>
      <c r="O116" s="64">
        <v>1403093</v>
      </c>
      <c r="P116" s="48"/>
      <c r="Q116" s="27">
        <v>0</v>
      </c>
      <c r="R116" s="5"/>
    </row>
    <row r="117" spans="1:18" s="2" customFormat="1" ht="15.75" customHeight="1">
      <c r="A117" s="43" t="s">
        <v>61</v>
      </c>
      <c r="B117" s="26"/>
      <c r="C117" s="27">
        <v>0</v>
      </c>
      <c r="D117" s="26"/>
      <c r="E117" s="27">
        <v>0</v>
      </c>
      <c r="F117" s="33"/>
      <c r="G117" s="27">
        <v>24072</v>
      </c>
      <c r="H117" s="33"/>
      <c r="I117" s="27">
        <v>787697</v>
      </c>
      <c r="J117" s="33"/>
      <c r="K117" s="27">
        <f t="shared" si="6"/>
        <v>811769</v>
      </c>
      <c r="L117" s="33"/>
      <c r="M117" s="27">
        <v>702221</v>
      </c>
      <c r="N117" s="49"/>
      <c r="O117" s="64">
        <v>109548</v>
      </c>
      <c r="P117" s="48"/>
      <c r="Q117" s="27">
        <v>0</v>
      </c>
      <c r="R117" s="5"/>
    </row>
    <row r="118" spans="1:18" s="2" customFormat="1" ht="15.75" customHeight="1">
      <c r="A118" s="43" t="s">
        <v>62</v>
      </c>
      <c r="B118" s="26"/>
      <c r="C118" s="27">
        <v>0</v>
      </c>
      <c r="D118" s="26"/>
      <c r="E118" s="27">
        <v>0</v>
      </c>
      <c r="F118" s="33"/>
      <c r="G118" s="27">
        <v>0</v>
      </c>
      <c r="H118" s="33"/>
      <c r="I118" s="27">
        <v>5772922</v>
      </c>
      <c r="J118" s="33"/>
      <c r="K118" s="27">
        <f t="shared" si="6"/>
        <v>5772922</v>
      </c>
      <c r="L118" s="33"/>
      <c r="M118" s="27">
        <v>5051227</v>
      </c>
      <c r="N118" s="49"/>
      <c r="O118" s="64">
        <v>721695</v>
      </c>
      <c r="P118" s="48"/>
      <c r="Q118" s="27">
        <v>0</v>
      </c>
      <c r="R118" s="5"/>
    </row>
    <row r="119" spans="1:18" s="2" customFormat="1" ht="15.75" customHeight="1">
      <c r="A119" s="43" t="s">
        <v>63</v>
      </c>
      <c r="B119" s="26"/>
      <c r="C119" s="27">
        <v>1240343</v>
      </c>
      <c r="D119" s="26"/>
      <c r="E119" s="27">
        <v>0</v>
      </c>
      <c r="F119" s="33"/>
      <c r="G119" s="27">
        <v>0</v>
      </c>
      <c r="H119" s="33"/>
      <c r="I119" s="27">
        <v>4474434</v>
      </c>
      <c r="J119" s="33"/>
      <c r="K119" s="27">
        <f t="shared" si="6"/>
        <v>5714777</v>
      </c>
      <c r="L119" s="33"/>
      <c r="M119" s="27">
        <v>4485513</v>
      </c>
      <c r="N119" s="49"/>
      <c r="O119" s="64">
        <v>1116505</v>
      </c>
      <c r="P119" s="48"/>
      <c r="Q119" s="27">
        <v>112759</v>
      </c>
      <c r="R119" s="5"/>
    </row>
    <row r="120" spans="1:18" s="2" customFormat="1" ht="15.75" customHeight="1">
      <c r="A120" s="43" t="s">
        <v>64</v>
      </c>
      <c r="B120" s="26"/>
      <c r="C120" s="27">
        <v>0</v>
      </c>
      <c r="D120" s="26"/>
      <c r="E120" s="27">
        <v>0</v>
      </c>
      <c r="F120" s="33"/>
      <c r="G120" s="27">
        <v>0</v>
      </c>
      <c r="H120" s="33"/>
      <c r="I120" s="27">
        <v>1467560</v>
      </c>
      <c r="J120" s="33"/>
      <c r="K120" s="27">
        <f t="shared" si="6"/>
        <v>1467560</v>
      </c>
      <c r="L120" s="33"/>
      <c r="M120" s="27">
        <v>1259675</v>
      </c>
      <c r="N120" s="49"/>
      <c r="O120" s="64">
        <v>207885</v>
      </c>
      <c r="P120" s="48"/>
      <c r="Q120" s="27">
        <v>0</v>
      </c>
      <c r="R120" s="5"/>
    </row>
    <row r="121" spans="1:18" s="2" customFormat="1" ht="15.75" customHeight="1">
      <c r="A121" s="43" t="s">
        <v>65</v>
      </c>
      <c r="B121" s="26"/>
      <c r="C121" s="27">
        <v>0</v>
      </c>
      <c r="D121" s="26"/>
      <c r="E121" s="27">
        <v>0</v>
      </c>
      <c r="F121" s="33"/>
      <c r="G121" s="27">
        <v>70945</v>
      </c>
      <c r="H121" s="33"/>
      <c r="I121" s="27">
        <v>2147486</v>
      </c>
      <c r="J121" s="33"/>
      <c r="K121" s="27">
        <f t="shared" si="6"/>
        <v>2218431</v>
      </c>
      <c r="L121" s="33"/>
      <c r="M121" s="27">
        <v>2134959</v>
      </c>
      <c r="N121" s="49"/>
      <c r="O121" s="64">
        <v>83472</v>
      </c>
      <c r="P121" s="48"/>
      <c r="Q121" s="27">
        <v>0</v>
      </c>
      <c r="R121" s="5"/>
    </row>
    <row r="122" spans="1:18" s="2" customFormat="1" ht="15.75" customHeight="1">
      <c r="A122" s="43" t="s">
        <v>66</v>
      </c>
      <c r="B122" s="26"/>
      <c r="C122" s="27">
        <v>0</v>
      </c>
      <c r="D122" s="26"/>
      <c r="E122" s="27">
        <v>0</v>
      </c>
      <c r="F122" s="33"/>
      <c r="G122" s="27">
        <v>0</v>
      </c>
      <c r="H122" s="33"/>
      <c r="I122" s="27">
        <v>1000057</v>
      </c>
      <c r="J122" s="33"/>
      <c r="K122" s="27">
        <f t="shared" si="6"/>
        <v>1000057</v>
      </c>
      <c r="L122" s="33"/>
      <c r="M122" s="27">
        <v>853520</v>
      </c>
      <c r="N122" s="49"/>
      <c r="O122" s="64">
        <v>146537</v>
      </c>
      <c r="P122" s="48"/>
      <c r="Q122" s="27">
        <v>0</v>
      </c>
      <c r="R122" s="5"/>
    </row>
    <row r="123" spans="1:18" s="2" customFormat="1" ht="15.75" customHeight="1">
      <c r="A123" s="43" t="s">
        <v>67</v>
      </c>
      <c r="B123" s="26"/>
      <c r="C123" s="27">
        <v>783596</v>
      </c>
      <c r="D123" s="26"/>
      <c r="E123" s="27">
        <v>0</v>
      </c>
      <c r="F123" s="33"/>
      <c r="G123" s="27">
        <v>52166</v>
      </c>
      <c r="H123" s="33"/>
      <c r="I123" s="27">
        <v>7004068</v>
      </c>
      <c r="J123" s="33"/>
      <c r="K123" s="27">
        <f t="shared" si="6"/>
        <v>7839830</v>
      </c>
      <c r="L123" s="33"/>
      <c r="M123" s="27">
        <v>7326154</v>
      </c>
      <c r="N123" s="49"/>
      <c r="O123" s="64">
        <v>534253</v>
      </c>
      <c r="P123" s="48"/>
      <c r="Q123" s="27">
        <v>-20577</v>
      </c>
      <c r="R123" s="5"/>
    </row>
    <row r="124" spans="1:18" s="2" customFormat="1" ht="15.75" customHeight="1">
      <c r="A124" s="43" t="s">
        <v>68</v>
      </c>
      <c r="B124" s="26"/>
      <c r="C124" s="27">
        <v>231899</v>
      </c>
      <c r="D124" s="26"/>
      <c r="E124" s="27">
        <v>0</v>
      </c>
      <c r="F124" s="33"/>
      <c r="G124" s="27">
        <v>14468</v>
      </c>
      <c r="H124" s="33"/>
      <c r="I124" s="27">
        <v>1384943</v>
      </c>
      <c r="J124" s="33"/>
      <c r="K124" s="27">
        <f t="shared" si="6"/>
        <v>1631310</v>
      </c>
      <c r="L124" s="33"/>
      <c r="M124" s="27">
        <v>1499873</v>
      </c>
      <c r="N124" s="49"/>
      <c r="O124" s="64">
        <v>131437</v>
      </c>
      <c r="P124" s="48"/>
      <c r="Q124" s="27">
        <v>0</v>
      </c>
      <c r="R124" s="5"/>
    </row>
    <row r="125" spans="1:18" s="2" customFormat="1" ht="15.75" customHeight="1">
      <c r="A125" s="43" t="s">
        <v>69</v>
      </c>
      <c r="B125" s="26"/>
      <c r="C125" s="27">
        <v>0</v>
      </c>
      <c r="D125" s="26"/>
      <c r="E125" s="27">
        <v>0</v>
      </c>
      <c r="F125" s="33"/>
      <c r="G125" s="27">
        <v>0</v>
      </c>
      <c r="H125" s="33"/>
      <c r="I125" s="27">
        <v>3825775</v>
      </c>
      <c r="J125" s="33"/>
      <c r="K125" s="27">
        <f t="shared" si="6"/>
        <v>3825775</v>
      </c>
      <c r="L125" s="33"/>
      <c r="M125" s="27">
        <v>3697200</v>
      </c>
      <c r="N125" s="49"/>
      <c r="O125" s="64">
        <v>128575</v>
      </c>
      <c r="P125" s="48"/>
      <c r="Q125" s="27">
        <v>0</v>
      </c>
      <c r="R125" s="5"/>
    </row>
    <row r="126" spans="1:18" s="2" customFormat="1" ht="15.75" customHeight="1">
      <c r="A126" s="43" t="s">
        <v>70</v>
      </c>
      <c r="B126" s="26"/>
      <c r="C126" s="27">
        <v>0</v>
      </c>
      <c r="D126" s="26"/>
      <c r="E126" s="27">
        <v>0</v>
      </c>
      <c r="F126" s="33"/>
      <c r="G126" s="27">
        <v>1640347</v>
      </c>
      <c r="H126" s="33"/>
      <c r="I126" s="27">
        <v>8019299</v>
      </c>
      <c r="J126" s="33"/>
      <c r="K126" s="27">
        <f t="shared" si="6"/>
        <v>9659646</v>
      </c>
      <c r="L126" s="33"/>
      <c r="M126" s="27">
        <v>8789612</v>
      </c>
      <c r="N126" s="49"/>
      <c r="O126" s="64">
        <v>872017</v>
      </c>
      <c r="P126" s="48"/>
      <c r="Q126" s="27">
        <v>-1983</v>
      </c>
      <c r="R126" s="5"/>
    </row>
    <row r="127" spans="1:18" s="2" customFormat="1" ht="15.75" customHeight="1">
      <c r="A127" s="43" t="s">
        <v>71</v>
      </c>
      <c r="B127" s="26"/>
      <c r="C127" s="27">
        <v>0</v>
      </c>
      <c r="D127" s="26"/>
      <c r="E127" s="27">
        <v>0</v>
      </c>
      <c r="F127" s="33"/>
      <c r="G127" s="27">
        <v>974</v>
      </c>
      <c r="H127" s="33"/>
      <c r="I127" s="27">
        <v>1949332</v>
      </c>
      <c r="J127" s="33"/>
      <c r="K127" s="27">
        <f t="shared" si="6"/>
        <v>1950306</v>
      </c>
      <c r="L127" s="33"/>
      <c r="M127" s="27">
        <v>1825058</v>
      </c>
      <c r="N127" s="49"/>
      <c r="O127" s="64">
        <v>125248</v>
      </c>
      <c r="P127" s="48"/>
      <c r="Q127" s="27">
        <v>0</v>
      </c>
      <c r="R127" s="5"/>
    </row>
    <row r="128" spans="1:18" s="2" customFormat="1" ht="15.75" customHeight="1">
      <c r="A128" s="43" t="s">
        <v>72</v>
      </c>
      <c r="B128" s="26"/>
      <c r="C128" s="27">
        <v>29925</v>
      </c>
      <c r="D128" s="26"/>
      <c r="E128" s="27">
        <v>0</v>
      </c>
      <c r="F128" s="33"/>
      <c r="G128" s="27">
        <v>53544</v>
      </c>
      <c r="H128" s="33"/>
      <c r="I128" s="27">
        <v>49998</v>
      </c>
      <c r="J128" s="33"/>
      <c r="K128" s="27">
        <f t="shared" si="6"/>
        <v>133467</v>
      </c>
      <c r="L128" s="33"/>
      <c r="M128" s="27">
        <v>100393</v>
      </c>
      <c r="N128" s="49"/>
      <c r="O128" s="64">
        <v>30811</v>
      </c>
      <c r="P128" s="48"/>
      <c r="Q128" s="27">
        <v>2263</v>
      </c>
      <c r="R128" s="5"/>
    </row>
    <row r="129" spans="1:18" s="2" customFormat="1" ht="15.75" customHeight="1">
      <c r="A129" s="43" t="s">
        <v>139</v>
      </c>
      <c r="B129" s="26"/>
      <c r="C129" s="27">
        <v>0</v>
      </c>
      <c r="D129" s="26"/>
      <c r="E129" s="27">
        <v>0</v>
      </c>
      <c r="F129" s="33"/>
      <c r="G129" s="27">
        <v>0</v>
      </c>
      <c r="H129" s="33"/>
      <c r="I129" s="27">
        <v>-530</v>
      </c>
      <c r="J129" s="33"/>
      <c r="K129" s="27">
        <f t="shared" si="6"/>
        <v>-530</v>
      </c>
      <c r="L129" s="33"/>
      <c r="M129" s="27">
        <v>0</v>
      </c>
      <c r="N129" s="49"/>
      <c r="O129" s="64">
        <v>-530</v>
      </c>
      <c r="P129" s="48"/>
      <c r="Q129" s="27">
        <v>0</v>
      </c>
      <c r="R129" s="5"/>
    </row>
    <row r="130" spans="1:18" s="2" customFormat="1" ht="15.75" customHeight="1">
      <c r="A130" s="43" t="s">
        <v>54</v>
      </c>
      <c r="B130" s="26"/>
      <c r="C130" s="27">
        <v>0</v>
      </c>
      <c r="D130" s="26"/>
      <c r="E130" s="27">
        <v>0</v>
      </c>
      <c r="F130" s="33"/>
      <c r="G130" s="27">
        <v>249455</v>
      </c>
      <c r="H130" s="33"/>
      <c r="I130" s="27">
        <v>0</v>
      </c>
      <c r="J130" s="33"/>
      <c r="K130" s="27">
        <f t="shared" si="6"/>
        <v>249455</v>
      </c>
      <c r="L130" s="33"/>
      <c r="M130" s="27">
        <v>249455</v>
      </c>
      <c r="N130" s="49"/>
      <c r="O130" s="64">
        <v>0</v>
      </c>
      <c r="P130" s="48"/>
      <c r="Q130" s="27">
        <v>0</v>
      </c>
      <c r="R130" s="5"/>
    </row>
    <row r="131" spans="1:18" s="2" customFormat="1" ht="15.75" customHeight="1">
      <c r="A131" s="43" t="s">
        <v>73</v>
      </c>
      <c r="B131" s="26"/>
      <c r="C131" s="27">
        <v>0</v>
      </c>
      <c r="D131" s="26"/>
      <c r="E131" s="27">
        <v>0</v>
      </c>
      <c r="F131" s="33"/>
      <c r="G131" s="27">
        <v>0</v>
      </c>
      <c r="H131" s="33"/>
      <c r="I131" s="27">
        <v>72461</v>
      </c>
      <c r="J131" s="33"/>
      <c r="K131" s="27">
        <f t="shared" si="6"/>
        <v>72461</v>
      </c>
      <c r="L131" s="33"/>
      <c r="M131" s="27">
        <v>0</v>
      </c>
      <c r="N131" s="49"/>
      <c r="O131" s="64">
        <v>72461</v>
      </c>
      <c r="P131" s="48"/>
      <c r="Q131" s="27">
        <v>0</v>
      </c>
      <c r="R131" s="5"/>
    </row>
    <row r="132" spans="1:18" s="2" customFormat="1" ht="15.75" customHeight="1">
      <c r="A132" s="43" t="s">
        <v>74</v>
      </c>
      <c r="B132" s="26"/>
      <c r="C132" s="27">
        <v>0</v>
      </c>
      <c r="D132" s="26"/>
      <c r="E132" s="27">
        <v>0</v>
      </c>
      <c r="F132" s="33"/>
      <c r="G132" s="27">
        <v>0</v>
      </c>
      <c r="H132" s="33"/>
      <c r="I132" s="27">
        <v>1632069</v>
      </c>
      <c r="J132" s="33"/>
      <c r="K132" s="27">
        <f t="shared" si="6"/>
        <v>1632069</v>
      </c>
      <c r="L132" s="33"/>
      <c r="M132" s="27">
        <v>1294343</v>
      </c>
      <c r="N132" s="49"/>
      <c r="O132" s="64">
        <v>337726</v>
      </c>
      <c r="P132" s="48"/>
      <c r="Q132" s="27">
        <v>0</v>
      </c>
      <c r="R132" s="5"/>
    </row>
    <row r="133" spans="1:18" s="2" customFormat="1" ht="15.75" customHeight="1">
      <c r="A133" s="43" t="s">
        <v>75</v>
      </c>
      <c r="B133" s="77"/>
      <c r="C133" s="78">
        <f>SUM(C112:C132)</f>
        <v>10361790</v>
      </c>
      <c r="D133" s="77"/>
      <c r="E133" s="78">
        <f>SUM(E112:E132)</f>
        <v>900579</v>
      </c>
      <c r="F133" s="77"/>
      <c r="G133" s="78">
        <f>SUM(G112:G132)</f>
        <v>3022462</v>
      </c>
      <c r="H133" s="77"/>
      <c r="I133" s="78">
        <f>SUM(I112:I132)</f>
        <v>56910701</v>
      </c>
      <c r="J133" s="77"/>
      <c r="K133" s="78">
        <f>SUM(K112:K132)</f>
        <v>71195532</v>
      </c>
      <c r="L133" s="77"/>
      <c r="M133" s="78">
        <f>SUM(M112:M132)</f>
        <v>62833727</v>
      </c>
      <c r="N133" s="76"/>
      <c r="O133" s="78">
        <f>SUM(O112:O132)</f>
        <v>8198246</v>
      </c>
      <c r="P133" s="79"/>
      <c r="Q133" s="78">
        <f>SUM(Q112:Q132)</f>
        <v>163559</v>
      </c>
      <c r="R133" s="5"/>
    </row>
    <row r="134" spans="1:18" s="2" customFormat="1" ht="15.75" customHeight="1">
      <c r="A134" s="26"/>
      <c r="B134" s="38"/>
      <c r="C134" s="36"/>
      <c r="D134" s="38"/>
      <c r="E134" s="36"/>
      <c r="F134" s="38"/>
      <c r="G134" s="36"/>
      <c r="H134" s="38"/>
      <c r="I134" s="36"/>
      <c r="J134" s="38"/>
      <c r="K134" s="36"/>
      <c r="L134" s="38"/>
      <c r="M134" s="36"/>
      <c r="N134" s="51"/>
      <c r="O134" s="55"/>
      <c r="P134" s="55"/>
      <c r="Q134" s="36"/>
      <c r="R134" s="5"/>
    </row>
    <row r="135" spans="1:18" s="2" customFormat="1" ht="15.75" customHeight="1">
      <c r="A135" s="26" t="s">
        <v>20</v>
      </c>
      <c r="B135" s="38"/>
      <c r="C135" s="36"/>
      <c r="D135" s="38"/>
      <c r="E135" s="36"/>
      <c r="F135" s="38"/>
      <c r="G135" s="36"/>
      <c r="H135" s="38"/>
      <c r="I135" s="36"/>
      <c r="J135" s="38"/>
      <c r="K135" s="36"/>
      <c r="L135" s="38"/>
      <c r="M135" s="36"/>
      <c r="N135" s="51"/>
      <c r="O135" s="55"/>
      <c r="P135" s="55"/>
      <c r="Q135" s="36"/>
      <c r="R135" s="5"/>
    </row>
    <row r="136" spans="1:18" s="2" customFormat="1" ht="15.75" customHeight="1">
      <c r="A136" s="43" t="s">
        <v>81</v>
      </c>
      <c r="B136" s="26"/>
      <c r="C136" s="27">
        <v>0</v>
      </c>
      <c r="D136" s="26"/>
      <c r="E136" s="27">
        <v>0</v>
      </c>
      <c r="F136" s="33"/>
      <c r="G136" s="27">
        <v>83114</v>
      </c>
      <c r="H136" s="33"/>
      <c r="I136" s="27">
        <v>14478</v>
      </c>
      <c r="J136" s="33"/>
      <c r="K136" s="27">
        <f aca="true" t="shared" si="7" ref="K136:K142">IF(SUM(C136:I136)=SUM(M136:Q136),SUM(C136:I136),SUM(M136:Q136)-SUM(C136:I136))</f>
        <v>97592</v>
      </c>
      <c r="L136" s="33"/>
      <c r="M136" s="27">
        <v>0</v>
      </c>
      <c r="N136" s="49"/>
      <c r="O136" s="64">
        <v>94150</v>
      </c>
      <c r="P136" s="48"/>
      <c r="Q136" s="27">
        <v>3442</v>
      </c>
      <c r="R136" s="5"/>
    </row>
    <row r="137" spans="1:18" s="2" customFormat="1" ht="15.75" customHeight="1">
      <c r="A137" s="43" t="s">
        <v>79</v>
      </c>
      <c r="B137" s="26"/>
      <c r="C137" s="27">
        <v>1183327</v>
      </c>
      <c r="D137" s="26"/>
      <c r="E137" s="27">
        <v>0</v>
      </c>
      <c r="F137" s="33"/>
      <c r="G137" s="27">
        <v>22</v>
      </c>
      <c r="H137" s="33"/>
      <c r="I137" s="27">
        <v>7657</v>
      </c>
      <c r="J137" s="33"/>
      <c r="K137" s="27">
        <f t="shared" si="7"/>
        <v>1191006</v>
      </c>
      <c r="L137" s="33"/>
      <c r="M137" s="27">
        <v>303400</v>
      </c>
      <c r="N137" s="49"/>
      <c r="O137" s="64">
        <v>887606</v>
      </c>
      <c r="P137" s="48"/>
      <c r="Q137" s="27">
        <v>0</v>
      </c>
      <c r="R137" s="5"/>
    </row>
    <row r="138" spans="1:18" s="2" customFormat="1" ht="15.75" customHeight="1">
      <c r="A138" s="43" t="s">
        <v>82</v>
      </c>
      <c r="B138" s="26"/>
      <c r="C138" s="27">
        <v>0</v>
      </c>
      <c r="D138" s="26"/>
      <c r="E138" s="27">
        <v>0</v>
      </c>
      <c r="F138" s="33"/>
      <c r="G138" s="27">
        <v>0</v>
      </c>
      <c r="H138" s="33"/>
      <c r="I138" s="27">
        <v>23922508</v>
      </c>
      <c r="J138" s="33"/>
      <c r="K138" s="27">
        <f t="shared" si="7"/>
        <v>23922508</v>
      </c>
      <c r="L138" s="33"/>
      <c r="M138" s="27">
        <v>8294485</v>
      </c>
      <c r="N138" s="49"/>
      <c r="O138" s="64">
        <v>15628023</v>
      </c>
      <c r="P138" s="48"/>
      <c r="Q138" s="27">
        <v>0</v>
      </c>
      <c r="R138" s="5"/>
    </row>
    <row r="139" spans="1:18" s="2" customFormat="1" ht="15.75" customHeight="1">
      <c r="A139" s="43" t="s">
        <v>83</v>
      </c>
      <c r="B139" s="26"/>
      <c r="C139" s="27">
        <v>3536014</v>
      </c>
      <c r="D139" s="26"/>
      <c r="E139" s="27">
        <v>0</v>
      </c>
      <c r="F139" s="33"/>
      <c r="G139" s="27">
        <v>0</v>
      </c>
      <c r="H139" s="33"/>
      <c r="I139" s="27">
        <v>0</v>
      </c>
      <c r="J139" s="33"/>
      <c r="K139" s="27">
        <f t="shared" si="7"/>
        <v>3536014</v>
      </c>
      <c r="L139" s="33"/>
      <c r="M139" s="27">
        <v>3470060</v>
      </c>
      <c r="N139" s="49"/>
      <c r="O139" s="64">
        <v>65954</v>
      </c>
      <c r="P139" s="48"/>
      <c r="Q139" s="27">
        <v>0</v>
      </c>
      <c r="R139" s="5"/>
    </row>
    <row r="140" spans="1:18" s="2" customFormat="1" ht="15.75" customHeight="1">
      <c r="A140" s="43" t="s">
        <v>84</v>
      </c>
      <c r="B140" s="26"/>
      <c r="C140" s="27">
        <v>0</v>
      </c>
      <c r="D140" s="26"/>
      <c r="E140" s="27">
        <v>0</v>
      </c>
      <c r="F140" s="33"/>
      <c r="G140" s="27">
        <v>0</v>
      </c>
      <c r="H140" s="33"/>
      <c r="I140" s="27">
        <v>1941542</v>
      </c>
      <c r="J140" s="33"/>
      <c r="K140" s="27">
        <f t="shared" si="7"/>
        <v>1941542</v>
      </c>
      <c r="L140" s="33"/>
      <c r="M140" s="27">
        <v>1067552</v>
      </c>
      <c r="N140" s="49"/>
      <c r="O140" s="64">
        <v>873990</v>
      </c>
      <c r="P140" s="48"/>
      <c r="Q140" s="27">
        <v>0</v>
      </c>
      <c r="R140" s="5"/>
    </row>
    <row r="141" spans="1:18" s="2" customFormat="1" ht="15.75" customHeight="1">
      <c r="A141" s="43" t="s">
        <v>85</v>
      </c>
      <c r="B141" s="26"/>
      <c r="C141" s="27">
        <v>0</v>
      </c>
      <c r="D141" s="26"/>
      <c r="E141" s="27">
        <v>0</v>
      </c>
      <c r="F141" s="33"/>
      <c r="G141" s="27">
        <v>0</v>
      </c>
      <c r="H141" s="33"/>
      <c r="I141" s="27">
        <v>7806</v>
      </c>
      <c r="J141" s="33"/>
      <c r="K141" s="27">
        <f t="shared" si="7"/>
        <v>7806</v>
      </c>
      <c r="L141" s="33"/>
      <c r="M141" s="27">
        <v>0</v>
      </c>
      <c r="N141" s="49"/>
      <c r="O141" s="64">
        <v>7806</v>
      </c>
      <c r="P141" s="48"/>
      <c r="Q141" s="27">
        <v>0</v>
      </c>
      <c r="R141" s="5"/>
    </row>
    <row r="142" spans="1:18" s="2" customFormat="1" ht="15.75" customHeight="1">
      <c r="A142" s="43" t="s">
        <v>78</v>
      </c>
      <c r="B142" s="38"/>
      <c r="C142" s="27">
        <v>0</v>
      </c>
      <c r="D142" s="26"/>
      <c r="E142" s="27">
        <v>0</v>
      </c>
      <c r="F142" s="33"/>
      <c r="G142" s="27">
        <v>0</v>
      </c>
      <c r="H142" s="33"/>
      <c r="I142" s="27">
        <v>1402</v>
      </c>
      <c r="J142" s="33"/>
      <c r="K142" s="27">
        <f t="shared" si="7"/>
        <v>1402</v>
      </c>
      <c r="L142" s="33"/>
      <c r="M142" s="27">
        <v>0</v>
      </c>
      <c r="N142" s="49"/>
      <c r="O142" s="64">
        <v>1402</v>
      </c>
      <c r="P142" s="48"/>
      <c r="Q142" s="27">
        <v>0</v>
      </c>
      <c r="R142" s="5"/>
    </row>
    <row r="143" spans="1:18" s="2" customFormat="1" ht="15.75" customHeight="1">
      <c r="A143" s="43" t="s">
        <v>86</v>
      </c>
      <c r="B143" s="77"/>
      <c r="C143" s="78">
        <f>SUM(C136:C142)</f>
        <v>4719341</v>
      </c>
      <c r="D143" s="77"/>
      <c r="E143" s="78">
        <f>SUM(E136:E142)</f>
        <v>0</v>
      </c>
      <c r="F143" s="77"/>
      <c r="G143" s="78">
        <f>SUM(G136:G142)</f>
        <v>83136</v>
      </c>
      <c r="H143" s="77"/>
      <c r="I143" s="78">
        <f>SUM(I136:I142)</f>
        <v>25895393</v>
      </c>
      <c r="J143" s="77"/>
      <c r="K143" s="78">
        <f>SUM(K136:K142)</f>
        <v>30697870</v>
      </c>
      <c r="L143" s="77"/>
      <c r="M143" s="78">
        <f>SUM(M136:M142)</f>
        <v>13135497</v>
      </c>
      <c r="N143" s="76"/>
      <c r="O143" s="78">
        <f>SUM(O136:O142)</f>
        <v>17558931</v>
      </c>
      <c r="P143" s="79"/>
      <c r="Q143" s="78">
        <f>SUM(Q136:Q142)</f>
        <v>3442</v>
      </c>
      <c r="R143" s="5"/>
    </row>
    <row r="144" spans="1:18" s="2" customFormat="1" ht="15.75" customHeight="1">
      <c r="A144" s="26"/>
      <c r="B144" s="38"/>
      <c r="C144" s="36"/>
      <c r="D144" s="38"/>
      <c r="E144" s="36"/>
      <c r="F144" s="38"/>
      <c r="G144" s="36"/>
      <c r="H144" s="38"/>
      <c r="I144" s="36"/>
      <c r="J144" s="38"/>
      <c r="K144" s="36"/>
      <c r="L144" s="38"/>
      <c r="M144" s="36"/>
      <c r="N144" s="51"/>
      <c r="O144" s="55"/>
      <c r="P144" s="55"/>
      <c r="Q144" s="36"/>
      <c r="R144" s="5"/>
    </row>
    <row r="145" spans="1:18" s="2" customFormat="1" ht="15.75" customHeight="1">
      <c r="A145" s="43" t="s">
        <v>87</v>
      </c>
      <c r="B145" s="40"/>
      <c r="C145" s="39">
        <f>SUM(C100+C109+C133+C143)</f>
        <v>15081131</v>
      </c>
      <c r="D145" s="40"/>
      <c r="E145" s="39">
        <f>SUM(E100+E109+E133+E143)</f>
        <v>900579</v>
      </c>
      <c r="F145" s="40"/>
      <c r="G145" s="39">
        <f>SUM(G100+G109+G133+G143)</f>
        <v>3105737</v>
      </c>
      <c r="H145" s="40"/>
      <c r="I145" s="39">
        <f>SUM(I100+I109+I133+I143)</f>
        <v>87729916</v>
      </c>
      <c r="J145" s="40"/>
      <c r="K145" s="39">
        <f>SUM(K100+K109+K133+K143)</f>
        <v>106817363</v>
      </c>
      <c r="L145" s="40"/>
      <c r="M145" s="39">
        <f>SUM(M100+M109+M133+M143)</f>
        <v>79382889</v>
      </c>
      <c r="N145" s="81"/>
      <c r="O145" s="39">
        <f>SUM(O100+O109+O133+O143)</f>
        <v>27267473</v>
      </c>
      <c r="P145" s="57"/>
      <c r="Q145" s="39">
        <f>SUM(Q100+Q109+Q133+Q143)</f>
        <v>167001</v>
      </c>
      <c r="R145" s="5"/>
    </row>
    <row r="146" spans="1:18" s="2" customFormat="1" ht="15.75" customHeight="1">
      <c r="A146" s="26"/>
      <c r="B146" s="26"/>
      <c r="C146" s="27"/>
      <c r="D146" s="26"/>
      <c r="E146" s="27"/>
      <c r="F146" s="26"/>
      <c r="G146" s="27"/>
      <c r="H146" s="26"/>
      <c r="I146" s="27"/>
      <c r="J146" s="26"/>
      <c r="K146" s="27"/>
      <c r="L146" s="26"/>
      <c r="M146" s="27"/>
      <c r="N146" s="51"/>
      <c r="O146" s="52"/>
      <c r="P146" s="52"/>
      <c r="Q146" s="27"/>
      <c r="R146" s="5"/>
    </row>
    <row r="147" spans="1:18" s="2" customFormat="1" ht="15.75" customHeight="1">
      <c r="A147" s="26" t="s">
        <v>23</v>
      </c>
      <c r="B147" s="26"/>
      <c r="C147" s="27"/>
      <c r="D147" s="26"/>
      <c r="E147" s="27"/>
      <c r="F147" s="26"/>
      <c r="G147" s="27"/>
      <c r="H147" s="26"/>
      <c r="I147" s="27"/>
      <c r="J147" s="26"/>
      <c r="K147" s="27"/>
      <c r="L147" s="26"/>
      <c r="M147" s="27"/>
      <c r="N147" s="51"/>
      <c r="O147" s="52"/>
      <c r="P147" s="52"/>
      <c r="Q147" s="27"/>
      <c r="R147" s="5"/>
    </row>
    <row r="148" spans="1:18" s="2" customFormat="1" ht="15.75" customHeight="1">
      <c r="A148" s="26" t="s">
        <v>24</v>
      </c>
      <c r="B148" s="26"/>
      <c r="C148" s="27"/>
      <c r="D148" s="26"/>
      <c r="E148" s="27"/>
      <c r="F148" s="26"/>
      <c r="G148" s="27"/>
      <c r="H148" s="26"/>
      <c r="I148" s="27"/>
      <c r="J148" s="26"/>
      <c r="K148" s="27"/>
      <c r="L148" s="26"/>
      <c r="M148" s="27"/>
      <c r="N148" s="51"/>
      <c r="O148" s="52"/>
      <c r="P148" s="52"/>
      <c r="Q148" s="27"/>
      <c r="R148" s="5"/>
    </row>
    <row r="149" spans="1:18" s="2" customFormat="1" ht="15.75" customHeight="1">
      <c r="A149" s="26" t="s">
        <v>25</v>
      </c>
      <c r="B149" s="26"/>
      <c r="C149" s="27"/>
      <c r="D149" s="26"/>
      <c r="E149" s="27"/>
      <c r="F149" s="26"/>
      <c r="G149" s="27"/>
      <c r="H149" s="26"/>
      <c r="I149" s="27"/>
      <c r="J149" s="26"/>
      <c r="K149" s="27"/>
      <c r="L149" s="26"/>
      <c r="M149" s="27"/>
      <c r="N149" s="51"/>
      <c r="O149" s="52"/>
      <c r="P149" s="52"/>
      <c r="Q149" s="27"/>
      <c r="R149" s="5"/>
    </row>
    <row r="150" spans="1:18" s="2" customFormat="1" ht="15.75" customHeight="1">
      <c r="A150" s="43" t="s">
        <v>88</v>
      </c>
      <c r="B150" s="26"/>
      <c r="C150" s="27">
        <v>0</v>
      </c>
      <c r="D150" s="26"/>
      <c r="E150" s="27">
        <v>0</v>
      </c>
      <c r="F150" s="33"/>
      <c r="G150" s="27">
        <v>142979</v>
      </c>
      <c r="H150" s="33"/>
      <c r="I150" s="27">
        <v>0</v>
      </c>
      <c r="J150" s="33"/>
      <c r="K150" s="27">
        <f>IF(SUM(C150:I150)=SUM(M150:Q150),SUM(C150:I150),SUM(M150:Q150)-SUM(C150:I150))</f>
        <v>142979</v>
      </c>
      <c r="L150" s="33"/>
      <c r="M150" s="27">
        <v>81367</v>
      </c>
      <c r="N150" s="49"/>
      <c r="O150" s="64">
        <v>61612</v>
      </c>
      <c r="P150" s="48"/>
      <c r="Q150" s="27">
        <v>0</v>
      </c>
      <c r="R150" s="5"/>
    </row>
    <row r="151" spans="1:18" s="2" customFormat="1" ht="15.75" customHeight="1">
      <c r="A151" s="43" t="s">
        <v>76</v>
      </c>
      <c r="B151" s="26"/>
      <c r="C151" s="27">
        <v>0</v>
      </c>
      <c r="D151" s="26"/>
      <c r="E151" s="27">
        <v>0</v>
      </c>
      <c r="F151" s="33"/>
      <c r="G151" s="27">
        <v>0</v>
      </c>
      <c r="H151" s="33"/>
      <c r="I151" s="27">
        <v>321191</v>
      </c>
      <c r="J151" s="33"/>
      <c r="K151" s="27">
        <f>IF(SUM(C151:I151)=SUM(M151:Q151),SUM(C151:I151),SUM(M151:Q151)-SUM(C151:I151))</f>
        <v>321191</v>
      </c>
      <c r="L151" s="33"/>
      <c r="M151" s="27">
        <v>310282</v>
      </c>
      <c r="N151" s="49"/>
      <c r="O151" s="64">
        <v>10909</v>
      </c>
      <c r="P151" s="48"/>
      <c r="Q151" s="27">
        <v>0</v>
      </c>
      <c r="R151" s="5"/>
    </row>
    <row r="152" spans="1:18" s="2" customFormat="1" ht="15.75" customHeight="1">
      <c r="A152" s="26" t="s">
        <v>133</v>
      </c>
      <c r="B152" s="26"/>
      <c r="C152" s="27"/>
      <c r="D152" s="26"/>
      <c r="E152" s="27"/>
      <c r="F152" s="26"/>
      <c r="G152" s="27"/>
      <c r="H152" s="26"/>
      <c r="I152" s="27"/>
      <c r="J152" s="26"/>
      <c r="K152" s="27"/>
      <c r="L152" s="26"/>
      <c r="M152" s="27"/>
      <c r="N152" s="51"/>
      <c r="O152" s="52"/>
      <c r="P152" s="52"/>
      <c r="Q152" s="27"/>
      <c r="R152" s="5"/>
    </row>
    <row r="153" spans="1:18" s="2" customFormat="1" ht="15.75" customHeight="1">
      <c r="A153" s="43" t="s">
        <v>141</v>
      </c>
      <c r="B153" s="77"/>
      <c r="C153" s="78">
        <f>SUM(C150+C151)</f>
        <v>0</v>
      </c>
      <c r="D153" s="77"/>
      <c r="E153" s="78">
        <f>SUM(E150+E151)</f>
        <v>0</v>
      </c>
      <c r="F153" s="77"/>
      <c r="G153" s="78">
        <f>SUM(G150+G151)</f>
        <v>142979</v>
      </c>
      <c r="H153" s="77"/>
      <c r="I153" s="78">
        <f>SUM(I150+I151)</f>
        <v>321191</v>
      </c>
      <c r="J153" s="77"/>
      <c r="K153" s="78">
        <f>SUM(K150+K151)</f>
        <v>464170</v>
      </c>
      <c r="L153" s="77"/>
      <c r="M153" s="78">
        <f>SUM(M150+M151)</f>
        <v>391649</v>
      </c>
      <c r="N153" s="76"/>
      <c r="O153" s="78">
        <f>SUM(O150+O151)</f>
        <v>72521</v>
      </c>
      <c r="P153" s="79"/>
      <c r="Q153" s="78">
        <f>SUM(Q150+Q151)</f>
        <v>0</v>
      </c>
      <c r="R153" s="5"/>
    </row>
    <row r="154" spans="1:18" s="2" customFormat="1" ht="15.75" customHeight="1">
      <c r="A154" s="26"/>
      <c r="B154" s="38"/>
      <c r="C154" s="36"/>
      <c r="D154" s="38"/>
      <c r="E154" s="36"/>
      <c r="F154" s="38"/>
      <c r="G154" s="36"/>
      <c r="H154" s="38"/>
      <c r="I154" s="36"/>
      <c r="J154" s="38"/>
      <c r="K154" s="36"/>
      <c r="L154" s="38"/>
      <c r="M154" s="36"/>
      <c r="N154" s="51"/>
      <c r="O154" s="55"/>
      <c r="P154" s="55"/>
      <c r="Q154" s="36"/>
      <c r="R154" s="5"/>
    </row>
    <row r="155" spans="1:18" s="2" customFormat="1" ht="15.75" customHeight="1">
      <c r="A155" s="43" t="s">
        <v>89</v>
      </c>
      <c r="B155" s="40"/>
      <c r="C155" s="39">
        <v>0</v>
      </c>
      <c r="D155" s="40"/>
      <c r="E155" s="39">
        <v>0</v>
      </c>
      <c r="F155" s="40"/>
      <c r="G155" s="39">
        <v>0</v>
      </c>
      <c r="H155" s="41"/>
      <c r="I155" s="39">
        <v>167885</v>
      </c>
      <c r="J155" s="41"/>
      <c r="K155" s="39">
        <f>IF(SUM(C155:I155)=SUM(M155:Q155),SUM(C155:I155),SUM(M155:Q155)-SUM(C155:I155))</f>
        <v>167885</v>
      </c>
      <c r="L155" s="41"/>
      <c r="M155" s="39">
        <v>163208</v>
      </c>
      <c r="N155" s="73"/>
      <c r="O155" s="82">
        <v>4677</v>
      </c>
      <c r="P155" s="60"/>
      <c r="Q155" s="39">
        <v>0</v>
      </c>
      <c r="R155" s="5"/>
    </row>
    <row r="156" spans="1:18" s="2" customFormat="1" ht="15.75" customHeight="1">
      <c r="A156" s="26"/>
      <c r="B156" s="26"/>
      <c r="C156" s="34"/>
      <c r="D156" s="26"/>
      <c r="E156" s="34"/>
      <c r="F156" s="26"/>
      <c r="G156" s="34"/>
      <c r="H156" s="26"/>
      <c r="I156" s="34"/>
      <c r="J156" s="26"/>
      <c r="K156" s="34"/>
      <c r="L156" s="26"/>
      <c r="M156" s="34"/>
      <c r="N156" s="59"/>
      <c r="O156" s="27"/>
      <c r="P156" s="58"/>
      <c r="Q156" s="34"/>
      <c r="R156" s="5"/>
    </row>
    <row r="157" spans="1:18" s="2" customFormat="1" ht="15.75" customHeight="1">
      <c r="A157" s="43" t="s">
        <v>90</v>
      </c>
      <c r="B157" s="26"/>
      <c r="C157" s="27">
        <v>0</v>
      </c>
      <c r="D157" s="26"/>
      <c r="E157" s="27">
        <v>0</v>
      </c>
      <c r="F157" s="26"/>
      <c r="G157" s="27">
        <v>9775</v>
      </c>
      <c r="H157" s="33"/>
      <c r="I157" s="27">
        <v>34109</v>
      </c>
      <c r="J157" s="33"/>
      <c r="K157" s="27">
        <f>IF(SUM(C157:I157)=SUM(M157:Q157),SUM(C157:I157),SUM(M157:Q157)-SUM(C157:I157))</f>
        <v>43884</v>
      </c>
      <c r="L157" s="41"/>
      <c r="M157" s="27">
        <v>42074</v>
      </c>
      <c r="N157" s="73"/>
      <c r="O157" s="82">
        <v>1810</v>
      </c>
      <c r="P157" s="48"/>
      <c r="Q157" s="27">
        <v>0</v>
      </c>
      <c r="R157" s="5"/>
    </row>
    <row r="158" spans="1:18" s="2" customFormat="1" ht="15.75" customHeight="1">
      <c r="A158" s="26"/>
      <c r="B158" s="35"/>
      <c r="C158" s="34"/>
      <c r="D158" s="35"/>
      <c r="E158" s="34"/>
      <c r="F158" s="35"/>
      <c r="G158" s="34"/>
      <c r="H158" s="35"/>
      <c r="I158" s="34"/>
      <c r="J158" s="35"/>
      <c r="K158" s="34"/>
      <c r="L158" s="35"/>
      <c r="M158" s="34"/>
      <c r="N158" s="59"/>
      <c r="O158" s="58"/>
      <c r="P158" s="58"/>
      <c r="Q158" s="34"/>
      <c r="R158" s="5"/>
    </row>
    <row r="159" spans="1:18" s="2" customFormat="1" ht="15.75" customHeight="1">
      <c r="A159" s="43" t="s">
        <v>91</v>
      </c>
      <c r="B159" s="26"/>
      <c r="C159" s="27">
        <f>SUM(C153+C155+C157)</f>
        <v>0</v>
      </c>
      <c r="D159" s="26"/>
      <c r="E159" s="27">
        <f>SUM(E153+E155+E157)</f>
        <v>0</v>
      </c>
      <c r="F159" s="26"/>
      <c r="G159" s="27">
        <f>SUM(G153+G155+G157)</f>
        <v>152754</v>
      </c>
      <c r="H159" s="26"/>
      <c r="I159" s="27">
        <f>SUM(I153+I155+I157)</f>
        <v>523185</v>
      </c>
      <c r="J159" s="26"/>
      <c r="K159" s="27">
        <f>SUM(K153+K155+K157)</f>
        <v>675939</v>
      </c>
      <c r="L159" s="26"/>
      <c r="M159" s="27">
        <f>SUM(M153+M155+M157)</f>
        <v>596931</v>
      </c>
      <c r="N159" s="80"/>
      <c r="O159" s="27">
        <f>SUM(O153+O155+O157)</f>
        <v>79008</v>
      </c>
      <c r="P159" s="52"/>
      <c r="Q159" s="27">
        <f>SUM(Q153+Q155+Q157)</f>
        <v>0</v>
      </c>
      <c r="R159" s="5"/>
    </row>
    <row r="160" spans="1:18" s="2" customFormat="1" ht="15.75" customHeight="1">
      <c r="A160" s="26"/>
      <c r="B160" s="35"/>
      <c r="C160" s="34"/>
      <c r="D160" s="35"/>
      <c r="E160" s="34"/>
      <c r="F160" s="35"/>
      <c r="G160" s="34"/>
      <c r="H160" s="35"/>
      <c r="I160" s="34"/>
      <c r="J160" s="35"/>
      <c r="K160" s="34"/>
      <c r="L160" s="35"/>
      <c r="M160" s="34"/>
      <c r="N160" s="51"/>
      <c r="O160" s="50"/>
      <c r="P160" s="50"/>
      <c r="Q160" s="34"/>
      <c r="R160" s="5"/>
    </row>
    <row r="161" spans="1:18" s="2" customFormat="1" ht="15.75" customHeight="1">
      <c r="A161" s="26" t="s">
        <v>26</v>
      </c>
      <c r="B161" s="26"/>
      <c r="C161" s="27"/>
      <c r="D161" s="26"/>
      <c r="E161" s="27"/>
      <c r="F161" s="26"/>
      <c r="G161" s="27"/>
      <c r="H161" s="26"/>
      <c r="I161" s="27"/>
      <c r="J161" s="26"/>
      <c r="K161" s="27"/>
      <c r="L161" s="26"/>
      <c r="M161" s="27"/>
      <c r="N161" s="51"/>
      <c r="O161" s="52"/>
      <c r="P161" s="52"/>
      <c r="Q161" s="27"/>
      <c r="R161" s="5"/>
    </row>
    <row r="162" spans="1:18" s="2" customFormat="1" ht="15.75" customHeight="1">
      <c r="A162" s="43" t="s">
        <v>27</v>
      </c>
      <c r="B162" s="26"/>
      <c r="C162" s="27"/>
      <c r="D162" s="26"/>
      <c r="E162" s="27"/>
      <c r="F162" s="26"/>
      <c r="G162" s="27"/>
      <c r="H162" s="26"/>
      <c r="I162" s="27"/>
      <c r="J162" s="26"/>
      <c r="K162" s="27"/>
      <c r="L162" s="26"/>
      <c r="M162" s="27"/>
      <c r="N162" s="51"/>
      <c r="O162" s="52"/>
      <c r="P162" s="52"/>
      <c r="Q162" s="27"/>
      <c r="R162" s="5"/>
    </row>
    <row r="163" spans="1:18" s="2" customFormat="1" ht="15.75" customHeight="1">
      <c r="A163" s="43" t="s">
        <v>92</v>
      </c>
      <c r="B163" s="26"/>
      <c r="C163" s="27">
        <v>0</v>
      </c>
      <c r="D163" s="26"/>
      <c r="E163" s="27">
        <v>0</v>
      </c>
      <c r="F163" s="26"/>
      <c r="G163" s="27">
        <v>3100</v>
      </c>
      <c r="H163" s="33"/>
      <c r="I163" s="27">
        <v>116531</v>
      </c>
      <c r="J163" s="33"/>
      <c r="K163" s="27">
        <f>IF(SUM(C163:I163)=SUM(M163:Q163),SUM(C163:I163),SUM(M163:Q163)-SUM(C163:I163))</f>
        <v>119631</v>
      </c>
      <c r="L163" s="33"/>
      <c r="M163" s="27">
        <v>62982</v>
      </c>
      <c r="N163" s="73"/>
      <c r="O163" s="42">
        <v>56649</v>
      </c>
      <c r="P163" s="48"/>
      <c r="Q163" s="27">
        <v>0</v>
      </c>
      <c r="R163" s="5"/>
    </row>
    <row r="164" spans="1:18" s="2" customFormat="1" ht="15.75" customHeight="1">
      <c r="A164" s="26"/>
      <c r="B164" s="35"/>
      <c r="C164" s="34"/>
      <c r="D164" s="35"/>
      <c r="E164" s="34"/>
      <c r="F164" s="35"/>
      <c r="G164" s="34"/>
      <c r="H164" s="35"/>
      <c r="I164" s="34"/>
      <c r="J164" s="35"/>
      <c r="K164" s="34"/>
      <c r="L164" s="35"/>
      <c r="M164" s="34"/>
      <c r="N164" s="51"/>
      <c r="O164" s="50"/>
      <c r="P164" s="50"/>
      <c r="Q164" s="34"/>
      <c r="R164" s="5"/>
    </row>
    <row r="165" spans="1:18" s="2" customFormat="1" ht="15.75" customHeight="1">
      <c r="A165" s="26" t="s">
        <v>28</v>
      </c>
      <c r="B165" s="26"/>
      <c r="C165" s="27"/>
      <c r="D165" s="26"/>
      <c r="E165" s="27"/>
      <c r="F165" s="26"/>
      <c r="G165" s="27"/>
      <c r="H165" s="26"/>
      <c r="I165" s="27"/>
      <c r="J165" s="26"/>
      <c r="K165" s="27"/>
      <c r="L165" s="26"/>
      <c r="M165" s="27"/>
      <c r="N165" s="51"/>
      <c r="O165" s="52"/>
      <c r="P165" s="52"/>
      <c r="Q165" s="27"/>
      <c r="R165" s="5"/>
    </row>
    <row r="166" spans="1:18" s="2" customFormat="1" ht="15.75" customHeight="1">
      <c r="A166" s="26" t="s">
        <v>29</v>
      </c>
      <c r="B166" s="26"/>
      <c r="C166" s="27"/>
      <c r="D166" s="26"/>
      <c r="E166" s="27"/>
      <c r="F166" s="26"/>
      <c r="G166" s="27"/>
      <c r="H166" s="26"/>
      <c r="I166" s="27"/>
      <c r="J166" s="26"/>
      <c r="K166" s="27"/>
      <c r="L166" s="26"/>
      <c r="M166" s="27"/>
      <c r="N166" s="51"/>
      <c r="O166" s="52"/>
      <c r="P166" s="52"/>
      <c r="Q166" s="27"/>
      <c r="R166" s="5"/>
    </row>
    <row r="167" spans="1:18" s="2" customFormat="1" ht="15.75" customHeight="1">
      <c r="A167" s="43" t="s">
        <v>93</v>
      </c>
      <c r="B167" s="26"/>
      <c r="C167" s="27">
        <v>0</v>
      </c>
      <c r="D167" s="26"/>
      <c r="E167" s="27">
        <v>0</v>
      </c>
      <c r="F167" s="26"/>
      <c r="G167" s="27">
        <v>1765</v>
      </c>
      <c r="H167" s="33"/>
      <c r="I167" s="27">
        <v>535634</v>
      </c>
      <c r="J167" s="33"/>
      <c r="K167" s="27">
        <f>IF(SUM(C167:I167)=SUM(M167:Q167),SUM(C167:I167),SUM(M167:Q167)-SUM(C167:I167))</f>
        <v>537399</v>
      </c>
      <c r="L167" s="33"/>
      <c r="M167" s="27">
        <v>482144</v>
      </c>
      <c r="N167" s="49"/>
      <c r="O167" s="64">
        <v>55255</v>
      </c>
      <c r="P167" s="52"/>
      <c r="Q167" s="27">
        <v>0</v>
      </c>
      <c r="R167" s="5"/>
    </row>
    <row r="168" spans="1:18" s="2" customFormat="1" ht="15.75" customHeight="1">
      <c r="A168" s="26" t="s">
        <v>134</v>
      </c>
      <c r="B168" s="26"/>
      <c r="C168" s="42"/>
      <c r="D168" s="26"/>
      <c r="E168" s="42"/>
      <c r="F168" s="26"/>
      <c r="G168" s="42"/>
      <c r="H168" s="33"/>
      <c r="I168" s="42"/>
      <c r="J168" s="33"/>
      <c r="K168" s="42"/>
      <c r="L168" s="33"/>
      <c r="M168" s="42"/>
      <c r="N168" s="61"/>
      <c r="O168" s="62"/>
      <c r="P168" s="62"/>
      <c r="Q168" s="42"/>
      <c r="R168" s="5"/>
    </row>
    <row r="169" spans="1:18" s="2" customFormat="1" ht="15.75" customHeight="1">
      <c r="A169" s="43" t="s">
        <v>143</v>
      </c>
      <c r="B169" s="26"/>
      <c r="C169" s="27">
        <v>0</v>
      </c>
      <c r="D169" s="26"/>
      <c r="E169" s="27">
        <v>0</v>
      </c>
      <c r="F169" s="26"/>
      <c r="G169" s="27">
        <v>0</v>
      </c>
      <c r="H169" s="33"/>
      <c r="I169" s="27">
        <v>399339</v>
      </c>
      <c r="J169" s="33"/>
      <c r="K169" s="27">
        <f>IF(SUM(C169:I169)=SUM(M169:Q169),SUM(C169:I169),SUM(M169:Q169)-SUM(C169:I169))</f>
        <v>399339</v>
      </c>
      <c r="L169" s="33"/>
      <c r="M169" s="27">
        <v>394349</v>
      </c>
      <c r="N169" s="49"/>
      <c r="O169" s="64">
        <v>4990</v>
      </c>
      <c r="P169" s="48"/>
      <c r="Q169" s="27">
        <v>0</v>
      </c>
      <c r="R169" s="5"/>
    </row>
    <row r="170" spans="1:18" s="2" customFormat="1" ht="15.75" customHeight="1">
      <c r="A170" s="43" t="s">
        <v>94</v>
      </c>
      <c r="B170" s="77"/>
      <c r="C170" s="78">
        <f>SUM(C167+C169)</f>
        <v>0</v>
      </c>
      <c r="D170" s="77"/>
      <c r="E170" s="78">
        <f>SUM(E167+E169)</f>
        <v>0</v>
      </c>
      <c r="F170" s="77"/>
      <c r="G170" s="78">
        <f>SUM(G167+G169)</f>
        <v>1765</v>
      </c>
      <c r="H170" s="77"/>
      <c r="I170" s="78">
        <f>SUM(I167+I169)</f>
        <v>934973</v>
      </c>
      <c r="J170" s="77"/>
      <c r="K170" s="78">
        <f>SUM(K167+K169)</f>
        <v>936738</v>
      </c>
      <c r="L170" s="77"/>
      <c r="M170" s="78">
        <f>SUM(M167+M169)</f>
        <v>876493</v>
      </c>
      <c r="N170" s="76"/>
      <c r="O170" s="78">
        <f>SUM(O167+O169)</f>
        <v>60245</v>
      </c>
      <c r="P170" s="79"/>
      <c r="Q170" s="78">
        <f>SUM(Q167+Q169)</f>
        <v>0</v>
      </c>
      <c r="R170" s="5"/>
    </row>
    <row r="171" spans="1:18" s="2" customFormat="1" ht="15.75" customHeight="1">
      <c r="A171" s="26"/>
      <c r="B171" s="26"/>
      <c r="C171" s="27"/>
      <c r="D171" s="26"/>
      <c r="E171" s="27"/>
      <c r="F171" s="26"/>
      <c r="G171" s="27"/>
      <c r="H171" s="26"/>
      <c r="I171" s="27"/>
      <c r="J171" s="26"/>
      <c r="K171" s="27"/>
      <c r="L171" s="26"/>
      <c r="M171" s="27"/>
      <c r="N171" s="51"/>
      <c r="O171" s="52"/>
      <c r="P171" s="52"/>
      <c r="Q171" s="27"/>
      <c r="R171" s="5"/>
    </row>
    <row r="172" spans="1:18" s="2" customFormat="1" ht="15.75" customHeight="1">
      <c r="A172" s="26" t="s">
        <v>30</v>
      </c>
      <c r="B172" s="26"/>
      <c r="C172" s="27"/>
      <c r="D172" s="26"/>
      <c r="E172" s="27"/>
      <c r="F172" s="26"/>
      <c r="G172" s="27"/>
      <c r="H172" s="26"/>
      <c r="I172" s="27"/>
      <c r="J172" s="26"/>
      <c r="K172" s="27"/>
      <c r="L172" s="26"/>
      <c r="M172" s="27"/>
      <c r="N172" s="51"/>
      <c r="O172" s="52"/>
      <c r="P172" s="52"/>
      <c r="Q172" s="27"/>
      <c r="R172" s="5"/>
    </row>
    <row r="173" spans="1:18" s="2" customFormat="1" ht="15.75" customHeight="1">
      <c r="A173" s="26" t="s">
        <v>134</v>
      </c>
      <c r="B173" s="26"/>
      <c r="C173" s="27"/>
      <c r="D173" s="26"/>
      <c r="E173" s="27"/>
      <c r="F173" s="26"/>
      <c r="G173" s="27"/>
      <c r="H173" s="26"/>
      <c r="I173" s="27"/>
      <c r="J173" s="26"/>
      <c r="K173" s="27"/>
      <c r="L173" s="26"/>
      <c r="M173" s="27"/>
      <c r="N173" s="51"/>
      <c r="O173" s="52"/>
      <c r="P173" s="52"/>
      <c r="Q173" s="27"/>
      <c r="R173" s="5"/>
    </row>
    <row r="174" spans="1:18" s="2" customFormat="1" ht="15.75" customHeight="1">
      <c r="A174" s="43" t="s">
        <v>143</v>
      </c>
      <c r="B174" s="26"/>
      <c r="C174" s="27">
        <v>0</v>
      </c>
      <c r="D174" s="26"/>
      <c r="E174" s="27">
        <v>0</v>
      </c>
      <c r="F174" s="26"/>
      <c r="G174" s="27">
        <v>0</v>
      </c>
      <c r="H174" s="33"/>
      <c r="I174" s="27">
        <v>18843</v>
      </c>
      <c r="J174" s="33"/>
      <c r="K174" s="27">
        <f aca="true" t="shared" si="8" ref="K174:K179">IF(SUM(C174:I174)=SUM(M174:Q174),SUM(C174:I174),SUM(M174:Q174)-SUM(C174:I174))</f>
        <v>18843</v>
      </c>
      <c r="L174" s="33"/>
      <c r="M174" s="27">
        <v>1086</v>
      </c>
      <c r="N174" s="49"/>
      <c r="O174" s="64">
        <v>17757</v>
      </c>
      <c r="P174" s="48"/>
      <c r="Q174" s="27">
        <v>0</v>
      </c>
      <c r="R174" s="5"/>
    </row>
    <row r="175" spans="1:18" s="2" customFormat="1" ht="15.75" customHeight="1">
      <c r="A175" s="43" t="s">
        <v>95</v>
      </c>
      <c r="B175" s="26"/>
      <c r="C175" s="27">
        <v>464632</v>
      </c>
      <c r="D175" s="26"/>
      <c r="E175" s="27">
        <v>0</v>
      </c>
      <c r="F175" s="26"/>
      <c r="G175" s="27">
        <v>0</v>
      </c>
      <c r="H175" s="33"/>
      <c r="I175" s="27">
        <v>0</v>
      </c>
      <c r="J175" s="33"/>
      <c r="K175" s="27">
        <f t="shared" si="8"/>
        <v>464632</v>
      </c>
      <c r="L175" s="33"/>
      <c r="M175" s="27">
        <v>410599</v>
      </c>
      <c r="N175" s="49"/>
      <c r="O175" s="64">
        <v>54033</v>
      </c>
      <c r="P175" s="48"/>
      <c r="Q175" s="27">
        <v>0</v>
      </c>
      <c r="R175" s="5"/>
    </row>
    <row r="176" spans="1:18" s="2" customFormat="1" ht="15.75" customHeight="1">
      <c r="A176" s="43" t="s">
        <v>96</v>
      </c>
      <c r="B176" s="26"/>
      <c r="C176" s="27">
        <v>0</v>
      </c>
      <c r="D176" s="26"/>
      <c r="E176" s="27">
        <v>0</v>
      </c>
      <c r="F176" s="26"/>
      <c r="G176" s="27">
        <v>0</v>
      </c>
      <c r="H176" s="33"/>
      <c r="I176" s="27">
        <v>79873</v>
      </c>
      <c r="J176" s="33"/>
      <c r="K176" s="27">
        <f t="shared" si="8"/>
        <v>79873</v>
      </c>
      <c r="L176" s="33"/>
      <c r="M176" s="27">
        <v>287782</v>
      </c>
      <c r="N176" s="49"/>
      <c r="O176" s="64">
        <v>-207909</v>
      </c>
      <c r="P176" s="48"/>
      <c r="Q176" s="27">
        <v>0</v>
      </c>
      <c r="R176" s="5"/>
    </row>
    <row r="177" spans="1:18" s="2" customFormat="1" ht="15.75" customHeight="1">
      <c r="A177" s="43" t="s">
        <v>97</v>
      </c>
      <c r="B177" s="26"/>
      <c r="C177" s="27">
        <v>0</v>
      </c>
      <c r="D177" s="26"/>
      <c r="E177" s="27">
        <v>0</v>
      </c>
      <c r="F177" s="26"/>
      <c r="G177" s="27">
        <v>0</v>
      </c>
      <c r="H177" s="33"/>
      <c r="I177" s="27">
        <v>1763687</v>
      </c>
      <c r="J177" s="33"/>
      <c r="K177" s="27">
        <f t="shared" si="8"/>
        <v>1763687</v>
      </c>
      <c r="L177" s="33"/>
      <c r="M177" s="27">
        <v>1691264</v>
      </c>
      <c r="N177" s="49"/>
      <c r="O177" s="64">
        <v>72423</v>
      </c>
      <c r="P177" s="48"/>
      <c r="Q177" s="27">
        <v>0</v>
      </c>
      <c r="R177" s="5"/>
    </row>
    <row r="178" spans="1:18" s="2" customFormat="1" ht="15.75" customHeight="1">
      <c r="A178" s="43" t="s">
        <v>98</v>
      </c>
      <c r="B178" s="26"/>
      <c r="C178" s="27">
        <v>0</v>
      </c>
      <c r="D178" s="26"/>
      <c r="E178" s="27">
        <v>0</v>
      </c>
      <c r="F178" s="26"/>
      <c r="G178" s="27">
        <v>0</v>
      </c>
      <c r="H178" s="33"/>
      <c r="I178" s="27">
        <v>70430</v>
      </c>
      <c r="J178" s="33"/>
      <c r="K178" s="27">
        <f t="shared" si="8"/>
        <v>70430</v>
      </c>
      <c r="L178" s="33"/>
      <c r="M178" s="27">
        <v>70430</v>
      </c>
      <c r="N178" s="49"/>
      <c r="O178" s="64">
        <v>0</v>
      </c>
      <c r="P178" s="48"/>
      <c r="Q178" s="27">
        <v>0</v>
      </c>
      <c r="R178" s="5"/>
    </row>
    <row r="179" spans="1:18" s="2" customFormat="1" ht="15.75" customHeight="1">
      <c r="A179" s="43" t="s">
        <v>142</v>
      </c>
      <c r="B179" s="38"/>
      <c r="C179" s="36">
        <v>0</v>
      </c>
      <c r="D179" s="38"/>
      <c r="E179" s="36">
        <v>0</v>
      </c>
      <c r="F179" s="38"/>
      <c r="G179" s="36">
        <v>0</v>
      </c>
      <c r="H179" s="37"/>
      <c r="I179" s="36">
        <v>-503</v>
      </c>
      <c r="J179" s="37"/>
      <c r="K179" s="36">
        <f t="shared" si="8"/>
        <v>-503</v>
      </c>
      <c r="L179" s="37"/>
      <c r="M179" s="36">
        <v>0</v>
      </c>
      <c r="N179" s="54"/>
      <c r="O179" s="36">
        <v>0</v>
      </c>
      <c r="P179" s="53"/>
      <c r="Q179" s="36">
        <v>-503</v>
      </c>
      <c r="R179" s="5"/>
    </row>
    <row r="180" spans="1:18" s="2" customFormat="1" ht="15.75" customHeight="1">
      <c r="A180" s="43" t="s">
        <v>99</v>
      </c>
      <c r="B180" s="77"/>
      <c r="C180" s="78">
        <f>SUM(C174:C179)</f>
        <v>464632</v>
      </c>
      <c r="D180" s="77"/>
      <c r="E180" s="78">
        <f>SUM(E174:E179)</f>
        <v>0</v>
      </c>
      <c r="F180" s="77"/>
      <c r="G180" s="78">
        <f>SUM(G174:G179)</f>
        <v>0</v>
      </c>
      <c r="H180" s="77"/>
      <c r="I180" s="78">
        <f>SUM(I174:I179)</f>
        <v>1932330</v>
      </c>
      <c r="J180" s="77"/>
      <c r="K180" s="78">
        <f>SUM(K174:K179)</f>
        <v>2396962</v>
      </c>
      <c r="L180" s="77"/>
      <c r="M180" s="78">
        <f>SUM(M174:M179)</f>
        <v>2461161</v>
      </c>
      <c r="N180" s="76"/>
      <c r="O180" s="78">
        <f>SUM(O174:O179)</f>
        <v>-63696</v>
      </c>
      <c r="P180" s="79"/>
      <c r="Q180" s="78">
        <f>SUM(Q174:Q179)</f>
        <v>-503</v>
      </c>
      <c r="R180" s="5"/>
    </row>
    <row r="181" spans="1:18" s="2" customFormat="1" ht="15.75" customHeight="1">
      <c r="A181" s="26"/>
      <c r="B181" s="38"/>
      <c r="C181" s="36"/>
      <c r="D181" s="38"/>
      <c r="E181" s="36"/>
      <c r="F181" s="38"/>
      <c r="G181" s="36"/>
      <c r="H181" s="38"/>
      <c r="I181" s="36"/>
      <c r="J181" s="38"/>
      <c r="K181" s="36"/>
      <c r="L181" s="38"/>
      <c r="M181" s="36"/>
      <c r="N181" s="51"/>
      <c r="O181" s="55"/>
      <c r="P181" s="55"/>
      <c r="Q181" s="36"/>
      <c r="R181" s="5"/>
    </row>
    <row r="182" spans="1:18" s="2" customFormat="1" ht="15.75" customHeight="1">
      <c r="A182" s="26" t="s">
        <v>31</v>
      </c>
      <c r="B182" s="26"/>
      <c r="C182" s="27"/>
      <c r="D182" s="26"/>
      <c r="E182" s="27"/>
      <c r="F182" s="26"/>
      <c r="G182" s="27"/>
      <c r="H182" s="26"/>
      <c r="I182" s="27"/>
      <c r="J182" s="26"/>
      <c r="K182" s="27"/>
      <c r="L182" s="26"/>
      <c r="M182" s="27"/>
      <c r="N182" s="51"/>
      <c r="O182" s="52"/>
      <c r="P182" s="52"/>
      <c r="Q182" s="27"/>
      <c r="R182" s="5"/>
    </row>
    <row r="183" spans="1:18" s="2" customFormat="1" ht="15.75" customHeight="1">
      <c r="A183" s="43" t="s">
        <v>95</v>
      </c>
      <c r="B183" s="26"/>
      <c r="C183" s="27">
        <v>0</v>
      </c>
      <c r="D183" s="26"/>
      <c r="E183" s="27">
        <v>0</v>
      </c>
      <c r="F183" s="26"/>
      <c r="G183" s="27">
        <v>0</v>
      </c>
      <c r="H183" s="33"/>
      <c r="I183" s="27">
        <v>2399189</v>
      </c>
      <c r="J183" s="33"/>
      <c r="K183" s="27">
        <f aca="true" t="shared" si="9" ref="K183:K188">IF(SUM(C183:I183)=SUM(M183:Q183),SUM(C183:I183),SUM(M183:Q183)-SUM(C183:I183))</f>
        <v>2399189</v>
      </c>
      <c r="L183" s="33"/>
      <c r="M183" s="27">
        <v>2171152</v>
      </c>
      <c r="N183" s="49"/>
      <c r="O183" s="64">
        <v>228037</v>
      </c>
      <c r="P183" s="48"/>
      <c r="Q183" s="27">
        <v>0</v>
      </c>
      <c r="R183" s="5"/>
    </row>
    <row r="184" spans="1:18" s="2" customFormat="1" ht="15.75" customHeight="1">
      <c r="A184" s="43" t="s">
        <v>100</v>
      </c>
      <c r="B184" s="26"/>
      <c r="C184" s="27">
        <v>0</v>
      </c>
      <c r="D184" s="26"/>
      <c r="E184" s="27">
        <v>0</v>
      </c>
      <c r="F184" s="26"/>
      <c r="G184" s="27">
        <v>0</v>
      </c>
      <c r="H184" s="33"/>
      <c r="I184" s="27">
        <v>375701</v>
      </c>
      <c r="J184" s="33"/>
      <c r="K184" s="27">
        <f t="shared" si="9"/>
        <v>375701</v>
      </c>
      <c r="L184" s="33"/>
      <c r="M184" s="27">
        <v>0</v>
      </c>
      <c r="N184" s="49"/>
      <c r="O184" s="64">
        <v>375701</v>
      </c>
      <c r="P184" s="48"/>
      <c r="Q184" s="27">
        <v>0</v>
      </c>
      <c r="R184" s="5"/>
    </row>
    <row r="185" spans="1:18" s="2" customFormat="1" ht="15.75" customHeight="1">
      <c r="A185" s="43" t="s">
        <v>101</v>
      </c>
      <c r="B185" s="26"/>
      <c r="C185" s="27">
        <v>0</v>
      </c>
      <c r="D185" s="26"/>
      <c r="E185" s="27">
        <v>0</v>
      </c>
      <c r="F185" s="26"/>
      <c r="G185" s="27">
        <v>0</v>
      </c>
      <c r="H185" s="33"/>
      <c r="I185" s="27">
        <v>682110</v>
      </c>
      <c r="J185" s="33"/>
      <c r="K185" s="27">
        <f t="shared" si="9"/>
        <v>682110</v>
      </c>
      <c r="L185" s="33"/>
      <c r="M185" s="27">
        <v>0</v>
      </c>
      <c r="N185" s="49"/>
      <c r="O185" s="64">
        <v>682110</v>
      </c>
      <c r="P185" s="48"/>
      <c r="Q185" s="27">
        <v>0</v>
      </c>
      <c r="R185" s="5"/>
    </row>
    <row r="186" spans="1:18" s="2" customFormat="1" ht="15.75" customHeight="1">
      <c r="A186" s="43" t="s">
        <v>102</v>
      </c>
      <c r="B186" s="26"/>
      <c r="C186" s="27">
        <v>0</v>
      </c>
      <c r="D186" s="26"/>
      <c r="E186" s="27">
        <v>0</v>
      </c>
      <c r="F186" s="26"/>
      <c r="G186" s="27">
        <v>0</v>
      </c>
      <c r="H186" s="33"/>
      <c r="I186" s="27">
        <v>535850</v>
      </c>
      <c r="J186" s="33"/>
      <c r="K186" s="27">
        <f t="shared" si="9"/>
        <v>535850</v>
      </c>
      <c r="L186" s="33"/>
      <c r="M186" s="27">
        <v>509104</v>
      </c>
      <c r="N186" s="49"/>
      <c r="O186" s="64">
        <v>26746</v>
      </c>
      <c r="P186" s="48"/>
      <c r="Q186" s="27">
        <v>0</v>
      </c>
      <c r="R186" s="5"/>
    </row>
    <row r="187" spans="1:18" s="2" customFormat="1" ht="15.75" customHeight="1">
      <c r="A187" s="43" t="s">
        <v>103</v>
      </c>
      <c r="B187" s="26"/>
      <c r="C187" s="27">
        <v>0</v>
      </c>
      <c r="D187" s="26"/>
      <c r="E187" s="27">
        <v>0</v>
      </c>
      <c r="F187" s="26"/>
      <c r="G187" s="27">
        <v>0</v>
      </c>
      <c r="H187" s="33"/>
      <c r="I187" s="27">
        <v>212608</v>
      </c>
      <c r="J187" s="33"/>
      <c r="K187" s="27">
        <f t="shared" si="9"/>
        <v>212608</v>
      </c>
      <c r="L187" s="33"/>
      <c r="M187" s="27">
        <v>21886</v>
      </c>
      <c r="N187" s="49"/>
      <c r="O187" s="64">
        <v>190722</v>
      </c>
      <c r="P187" s="48"/>
      <c r="Q187" s="27">
        <v>0</v>
      </c>
      <c r="R187" s="5"/>
    </row>
    <row r="188" spans="1:18" s="2" customFormat="1" ht="15.75" customHeight="1">
      <c r="A188" s="43" t="s">
        <v>104</v>
      </c>
      <c r="B188" s="26"/>
      <c r="C188" s="27">
        <v>0</v>
      </c>
      <c r="D188" s="26"/>
      <c r="E188" s="27">
        <v>0</v>
      </c>
      <c r="F188" s="26"/>
      <c r="G188" s="27">
        <v>0</v>
      </c>
      <c r="H188" s="33"/>
      <c r="I188" s="27">
        <v>552059</v>
      </c>
      <c r="J188" s="33"/>
      <c r="K188" s="27">
        <f t="shared" si="9"/>
        <v>552059</v>
      </c>
      <c r="L188" s="33"/>
      <c r="M188" s="27">
        <v>519632</v>
      </c>
      <c r="N188" s="49"/>
      <c r="O188" s="64">
        <v>32427</v>
      </c>
      <c r="P188" s="48"/>
      <c r="Q188" s="27">
        <v>0</v>
      </c>
      <c r="R188" s="5"/>
    </row>
    <row r="189" spans="1:18" s="2" customFormat="1" ht="15.75" customHeight="1">
      <c r="A189" s="43" t="s">
        <v>105</v>
      </c>
      <c r="B189" s="77"/>
      <c r="C189" s="78">
        <f>SUM(C183:C188)</f>
        <v>0</v>
      </c>
      <c r="D189" s="77"/>
      <c r="E189" s="78">
        <f>SUM(E183:E188)</f>
        <v>0</v>
      </c>
      <c r="F189" s="77"/>
      <c r="G189" s="78">
        <f>SUM(G183:G188)</f>
        <v>0</v>
      </c>
      <c r="H189" s="77"/>
      <c r="I189" s="78">
        <f>SUM(I183:I188)</f>
        <v>4757517</v>
      </c>
      <c r="J189" s="77"/>
      <c r="K189" s="78">
        <f>SUM(K183:K188)</f>
        <v>4757517</v>
      </c>
      <c r="L189" s="77"/>
      <c r="M189" s="78">
        <f>SUM(M183:M188)</f>
        <v>3221774</v>
      </c>
      <c r="N189" s="76"/>
      <c r="O189" s="78">
        <f>SUM(O183:O188)</f>
        <v>1535743</v>
      </c>
      <c r="P189" s="79"/>
      <c r="Q189" s="78">
        <f>SUM(Q183:Q188)</f>
        <v>0</v>
      </c>
      <c r="R189" s="5"/>
    </row>
    <row r="190" spans="1:18" s="2" customFormat="1" ht="15.75" customHeight="1">
      <c r="A190" s="26"/>
      <c r="B190" s="38"/>
      <c r="C190" s="36"/>
      <c r="D190" s="38"/>
      <c r="E190" s="36"/>
      <c r="F190" s="38"/>
      <c r="G190" s="36"/>
      <c r="H190" s="38"/>
      <c r="I190" s="36"/>
      <c r="J190" s="38"/>
      <c r="K190" s="36"/>
      <c r="L190" s="38"/>
      <c r="M190" s="36"/>
      <c r="N190" s="51"/>
      <c r="O190" s="55"/>
      <c r="P190" s="55"/>
      <c r="Q190" s="36"/>
      <c r="R190" s="5"/>
    </row>
    <row r="191" spans="1:18" s="2" customFormat="1" ht="15.75" customHeight="1">
      <c r="A191" s="26" t="s">
        <v>32</v>
      </c>
      <c r="B191" s="26"/>
      <c r="C191" s="27"/>
      <c r="D191" s="26"/>
      <c r="E191" s="27"/>
      <c r="F191" s="26"/>
      <c r="G191" s="27"/>
      <c r="H191" s="26"/>
      <c r="I191" s="27"/>
      <c r="J191" s="26"/>
      <c r="K191" s="27"/>
      <c r="L191" s="26"/>
      <c r="M191" s="27"/>
      <c r="N191" s="51"/>
      <c r="O191" s="52"/>
      <c r="P191" s="52"/>
      <c r="Q191" s="27"/>
      <c r="R191" s="5"/>
    </row>
    <row r="192" spans="1:18" s="2" customFormat="1" ht="15.75" customHeight="1">
      <c r="A192" s="43" t="s">
        <v>106</v>
      </c>
      <c r="B192" s="26"/>
      <c r="C192" s="27">
        <v>0</v>
      </c>
      <c r="D192" s="26"/>
      <c r="E192" s="27">
        <v>0</v>
      </c>
      <c r="F192" s="26"/>
      <c r="G192" s="27">
        <v>0</v>
      </c>
      <c r="H192" s="33"/>
      <c r="I192" s="27">
        <v>16673</v>
      </c>
      <c r="J192" s="33"/>
      <c r="K192" s="27">
        <f aca="true" t="shared" si="10" ref="K192:K201">IF(SUM(C192:I192)=SUM(M192:Q192),SUM(C192:I192),SUM(M192:Q192)-SUM(C192:I192))</f>
        <v>16673</v>
      </c>
      <c r="L192" s="33"/>
      <c r="M192" s="27">
        <v>0</v>
      </c>
      <c r="N192" s="49"/>
      <c r="O192" s="64">
        <v>16673</v>
      </c>
      <c r="P192" s="48"/>
      <c r="Q192" s="27">
        <v>0</v>
      </c>
      <c r="R192" s="5"/>
    </row>
    <row r="193" spans="1:18" s="2" customFormat="1" ht="15.75" customHeight="1">
      <c r="A193" s="43" t="s">
        <v>107</v>
      </c>
      <c r="B193" s="26"/>
      <c r="C193" s="27">
        <v>0</v>
      </c>
      <c r="D193" s="26"/>
      <c r="E193" s="27">
        <v>0</v>
      </c>
      <c r="F193" s="33"/>
      <c r="G193" s="27">
        <v>0</v>
      </c>
      <c r="H193" s="33"/>
      <c r="I193" s="27">
        <v>6887902</v>
      </c>
      <c r="J193" s="33"/>
      <c r="K193" s="27">
        <f t="shared" si="10"/>
        <v>6887902</v>
      </c>
      <c r="L193" s="33"/>
      <c r="M193" s="27">
        <v>4805990</v>
      </c>
      <c r="N193" s="49"/>
      <c r="O193" s="64">
        <v>2081912</v>
      </c>
      <c r="P193" s="48"/>
      <c r="Q193" s="27">
        <v>0</v>
      </c>
      <c r="R193" s="5"/>
    </row>
    <row r="194" spans="1:18" s="2" customFormat="1" ht="15.75" customHeight="1">
      <c r="A194" s="43" t="s">
        <v>97</v>
      </c>
      <c r="B194" s="26"/>
      <c r="C194" s="27">
        <v>0</v>
      </c>
      <c r="D194" s="26"/>
      <c r="E194" s="27">
        <v>0</v>
      </c>
      <c r="F194" s="33"/>
      <c r="G194" s="27">
        <v>0</v>
      </c>
      <c r="H194" s="33"/>
      <c r="I194" s="27">
        <v>127225</v>
      </c>
      <c r="J194" s="33"/>
      <c r="K194" s="27">
        <f t="shared" si="10"/>
        <v>127225</v>
      </c>
      <c r="L194" s="33"/>
      <c r="M194" s="27">
        <v>125933</v>
      </c>
      <c r="N194" s="49"/>
      <c r="O194" s="64">
        <v>1292</v>
      </c>
      <c r="P194" s="48"/>
      <c r="Q194" s="27">
        <v>0</v>
      </c>
      <c r="R194" s="5"/>
    </row>
    <row r="195" spans="1:18" s="2" customFormat="1" ht="15.75" customHeight="1">
      <c r="A195" s="43" t="s">
        <v>108</v>
      </c>
      <c r="B195" s="26"/>
      <c r="C195" s="27">
        <v>0</v>
      </c>
      <c r="D195" s="26"/>
      <c r="E195" s="27">
        <v>0</v>
      </c>
      <c r="F195" s="33"/>
      <c r="G195" s="27">
        <v>0</v>
      </c>
      <c r="H195" s="33"/>
      <c r="I195" s="27">
        <v>192379</v>
      </c>
      <c r="J195" s="33"/>
      <c r="K195" s="27">
        <f t="shared" si="10"/>
        <v>192379</v>
      </c>
      <c r="L195" s="33"/>
      <c r="M195" s="27">
        <v>183442</v>
      </c>
      <c r="N195" s="49"/>
      <c r="O195" s="64">
        <v>8937</v>
      </c>
      <c r="P195" s="48"/>
      <c r="Q195" s="27">
        <v>0</v>
      </c>
      <c r="R195" s="5"/>
    </row>
    <row r="196" spans="1:18" s="2" customFormat="1" ht="15.75" customHeight="1">
      <c r="A196" s="43" t="s">
        <v>96</v>
      </c>
      <c r="B196" s="26"/>
      <c r="C196" s="27">
        <v>0</v>
      </c>
      <c r="D196" s="26"/>
      <c r="E196" s="27">
        <v>0</v>
      </c>
      <c r="F196" s="33"/>
      <c r="G196" s="27">
        <v>0</v>
      </c>
      <c r="H196" s="33"/>
      <c r="I196" s="27">
        <v>7667673</v>
      </c>
      <c r="J196" s="33"/>
      <c r="K196" s="27">
        <f t="shared" si="10"/>
        <v>7667673</v>
      </c>
      <c r="L196" s="33"/>
      <c r="M196" s="27">
        <v>3659296</v>
      </c>
      <c r="N196" s="49"/>
      <c r="O196" s="64">
        <v>4008377</v>
      </c>
      <c r="P196" s="48"/>
      <c r="Q196" s="27">
        <v>0</v>
      </c>
      <c r="R196" s="5"/>
    </row>
    <row r="197" spans="1:18" s="2" customFormat="1" ht="15.75" customHeight="1">
      <c r="A197" s="43" t="s">
        <v>109</v>
      </c>
      <c r="B197" s="26"/>
      <c r="C197" s="27">
        <v>0</v>
      </c>
      <c r="D197" s="26"/>
      <c r="E197" s="27">
        <v>0</v>
      </c>
      <c r="F197" s="33"/>
      <c r="G197" s="27">
        <v>0</v>
      </c>
      <c r="H197" s="33"/>
      <c r="I197" s="27">
        <v>2970213</v>
      </c>
      <c r="J197" s="33"/>
      <c r="K197" s="27">
        <f t="shared" si="10"/>
        <v>2970213</v>
      </c>
      <c r="L197" s="33"/>
      <c r="M197" s="27">
        <v>0</v>
      </c>
      <c r="N197" s="49"/>
      <c r="O197" s="64">
        <v>2970213</v>
      </c>
      <c r="P197" s="48"/>
      <c r="Q197" s="27">
        <v>0</v>
      </c>
      <c r="R197" s="5"/>
    </row>
    <row r="198" spans="1:18" s="2" customFormat="1" ht="15.75" customHeight="1">
      <c r="A198" s="43" t="s">
        <v>110</v>
      </c>
      <c r="B198" s="26"/>
      <c r="C198" s="27">
        <v>0</v>
      </c>
      <c r="D198" s="26"/>
      <c r="E198" s="27">
        <v>0</v>
      </c>
      <c r="F198" s="33"/>
      <c r="G198" s="27">
        <v>0</v>
      </c>
      <c r="H198" s="33"/>
      <c r="I198" s="27">
        <v>126203</v>
      </c>
      <c r="J198" s="33"/>
      <c r="K198" s="27">
        <f t="shared" si="10"/>
        <v>126203</v>
      </c>
      <c r="L198" s="33"/>
      <c r="M198" s="27">
        <v>0</v>
      </c>
      <c r="N198" s="49"/>
      <c r="O198" s="64">
        <v>126203</v>
      </c>
      <c r="P198" s="48"/>
      <c r="Q198" s="27">
        <v>0</v>
      </c>
      <c r="R198" s="5"/>
    </row>
    <row r="199" spans="1:18" s="2" customFormat="1" ht="15.75" customHeight="1">
      <c r="A199" s="43" t="s">
        <v>61</v>
      </c>
      <c r="B199" s="26"/>
      <c r="C199" s="27">
        <v>0</v>
      </c>
      <c r="D199" s="26"/>
      <c r="E199" s="27">
        <v>0</v>
      </c>
      <c r="F199" s="33"/>
      <c r="G199" s="27">
        <v>0</v>
      </c>
      <c r="H199" s="33"/>
      <c r="I199" s="27">
        <v>6693</v>
      </c>
      <c r="J199" s="33"/>
      <c r="K199" s="27">
        <f t="shared" si="10"/>
        <v>6693</v>
      </c>
      <c r="L199" s="33"/>
      <c r="M199" s="27">
        <v>0</v>
      </c>
      <c r="N199" s="49"/>
      <c r="O199" s="64">
        <v>6693</v>
      </c>
      <c r="P199" s="48"/>
      <c r="Q199" s="27">
        <v>0</v>
      </c>
      <c r="R199" s="5"/>
    </row>
    <row r="200" spans="1:18" s="2" customFormat="1" ht="15.75" customHeight="1">
      <c r="A200" s="43" t="s">
        <v>144</v>
      </c>
      <c r="B200" s="26"/>
      <c r="C200" s="27">
        <v>0</v>
      </c>
      <c r="D200" s="26"/>
      <c r="E200" s="27">
        <v>0</v>
      </c>
      <c r="F200" s="33"/>
      <c r="G200" s="27">
        <v>0</v>
      </c>
      <c r="H200" s="33"/>
      <c r="I200" s="27">
        <v>6398031</v>
      </c>
      <c r="J200" s="33"/>
      <c r="K200" s="27">
        <f t="shared" si="10"/>
        <v>6398031</v>
      </c>
      <c r="L200" s="33"/>
      <c r="M200" s="27">
        <v>0</v>
      </c>
      <c r="N200" s="49"/>
      <c r="O200" s="64">
        <v>6398031</v>
      </c>
      <c r="P200" s="48"/>
      <c r="Q200" s="27">
        <v>0</v>
      </c>
      <c r="R200" s="5"/>
    </row>
    <row r="201" spans="1:18" s="2" customFormat="1" ht="15.75" customHeight="1">
      <c r="A201" s="43" t="s">
        <v>142</v>
      </c>
      <c r="B201" s="26"/>
      <c r="C201" s="27">
        <v>0</v>
      </c>
      <c r="D201" s="26"/>
      <c r="E201" s="27">
        <v>0</v>
      </c>
      <c r="F201" s="33"/>
      <c r="G201" s="27">
        <v>0</v>
      </c>
      <c r="H201" s="33"/>
      <c r="I201" s="27">
        <v>-18174084</v>
      </c>
      <c r="J201" s="33"/>
      <c r="K201" s="27">
        <f t="shared" si="10"/>
        <v>-18174084</v>
      </c>
      <c r="L201" s="33"/>
      <c r="M201" s="27">
        <v>-9857780</v>
      </c>
      <c r="N201" s="49"/>
      <c r="O201" s="64">
        <v>-8316304</v>
      </c>
      <c r="P201" s="48"/>
      <c r="Q201" s="27">
        <v>0</v>
      </c>
      <c r="R201" s="5"/>
    </row>
    <row r="202" spans="1:18" s="2" customFormat="1" ht="15.75" customHeight="1">
      <c r="A202" s="43" t="s">
        <v>111</v>
      </c>
      <c r="B202" s="77"/>
      <c r="C202" s="78">
        <f>SUM(C192:C201)</f>
        <v>0</v>
      </c>
      <c r="D202" s="77"/>
      <c r="E202" s="78">
        <f>SUM(E192:E201)</f>
        <v>0</v>
      </c>
      <c r="F202" s="77"/>
      <c r="G202" s="78">
        <f>SUM(G192:G201)</f>
        <v>0</v>
      </c>
      <c r="H202" s="77"/>
      <c r="I202" s="78">
        <f>SUM(I192:I201)</f>
        <v>6218908</v>
      </c>
      <c r="J202" s="77"/>
      <c r="K202" s="78">
        <f>SUM(K192:K201)</f>
        <v>6218908</v>
      </c>
      <c r="L202" s="77"/>
      <c r="M202" s="78">
        <f>SUM(M192:M201)</f>
        <v>-1083119</v>
      </c>
      <c r="N202" s="76"/>
      <c r="O202" s="78">
        <f>SUM(O192:O201)</f>
        <v>7302027</v>
      </c>
      <c r="P202" s="79"/>
      <c r="Q202" s="78">
        <f>SUM(Q192:Q201)</f>
        <v>0</v>
      </c>
      <c r="R202" s="5"/>
    </row>
    <row r="203" spans="1:18" s="2" customFormat="1" ht="15.75" customHeight="1">
      <c r="A203" s="26"/>
      <c r="B203" s="38"/>
      <c r="C203" s="36"/>
      <c r="D203" s="38"/>
      <c r="E203" s="36"/>
      <c r="F203" s="38"/>
      <c r="G203" s="36"/>
      <c r="H203" s="38"/>
      <c r="I203" s="36"/>
      <c r="J203" s="38"/>
      <c r="K203" s="36"/>
      <c r="L203" s="38"/>
      <c r="M203" s="36"/>
      <c r="N203" s="51"/>
      <c r="O203" s="55"/>
      <c r="P203" s="55"/>
      <c r="Q203" s="36"/>
      <c r="R203" s="5"/>
    </row>
    <row r="204" spans="1:18" s="2" customFormat="1" ht="15.75" customHeight="1">
      <c r="A204" s="26" t="s">
        <v>33</v>
      </c>
      <c r="B204" s="26"/>
      <c r="C204" s="27"/>
      <c r="D204" s="26"/>
      <c r="E204" s="27"/>
      <c r="F204" s="26"/>
      <c r="G204" s="27"/>
      <c r="H204" s="26"/>
      <c r="I204" s="27"/>
      <c r="J204" s="26"/>
      <c r="K204" s="27"/>
      <c r="L204" s="26"/>
      <c r="M204" s="27"/>
      <c r="N204" s="51"/>
      <c r="O204" s="52"/>
      <c r="P204" s="52"/>
      <c r="Q204" s="27"/>
      <c r="R204" s="5"/>
    </row>
    <row r="205" spans="1:18" s="2" customFormat="1" ht="15.75" customHeight="1">
      <c r="A205" s="43" t="s">
        <v>112</v>
      </c>
      <c r="B205" s="26"/>
      <c r="C205" s="27">
        <v>0</v>
      </c>
      <c r="D205" s="26"/>
      <c r="E205" s="27">
        <v>0</v>
      </c>
      <c r="F205" s="33"/>
      <c r="G205" s="27">
        <v>0</v>
      </c>
      <c r="H205" s="33"/>
      <c r="I205" s="27">
        <v>278305</v>
      </c>
      <c r="J205" s="33"/>
      <c r="K205" s="27">
        <f aca="true" t="shared" si="11" ref="K205:K211">IF(SUM(C205:I205)=SUM(M205:Q205),SUM(C205:I205),SUM(M205:Q205)-SUM(C205:I205))</f>
        <v>278305</v>
      </c>
      <c r="L205" s="33"/>
      <c r="M205" s="27">
        <v>242216</v>
      </c>
      <c r="N205" s="49"/>
      <c r="O205" s="64">
        <v>36089</v>
      </c>
      <c r="P205" s="48"/>
      <c r="Q205" s="27">
        <v>0</v>
      </c>
      <c r="R205" s="5"/>
    </row>
    <row r="206" spans="1:18" s="2" customFormat="1" ht="15.75" customHeight="1">
      <c r="A206" s="43" t="s">
        <v>113</v>
      </c>
      <c r="B206" s="26"/>
      <c r="C206" s="27">
        <v>0</v>
      </c>
      <c r="D206" s="26"/>
      <c r="E206" s="27">
        <v>0</v>
      </c>
      <c r="F206" s="33"/>
      <c r="G206" s="27">
        <v>0</v>
      </c>
      <c r="H206" s="33"/>
      <c r="I206" s="27">
        <v>2783497</v>
      </c>
      <c r="J206" s="33"/>
      <c r="K206" s="27">
        <f t="shared" si="11"/>
        <v>2783497</v>
      </c>
      <c r="L206" s="33"/>
      <c r="M206" s="27">
        <v>2724168</v>
      </c>
      <c r="N206" s="49"/>
      <c r="O206" s="64">
        <v>59329</v>
      </c>
      <c r="P206" s="48"/>
      <c r="Q206" s="27">
        <v>0</v>
      </c>
      <c r="R206" s="5"/>
    </row>
    <row r="207" spans="1:18" s="2" customFormat="1" ht="15.75" customHeight="1">
      <c r="A207" s="43" t="s">
        <v>114</v>
      </c>
      <c r="B207" s="26"/>
      <c r="C207" s="27">
        <v>0</v>
      </c>
      <c r="D207" s="26"/>
      <c r="E207" s="27">
        <v>0</v>
      </c>
      <c r="F207" s="33"/>
      <c r="G207" s="27">
        <v>0</v>
      </c>
      <c r="H207" s="33"/>
      <c r="I207" s="27">
        <v>607130</v>
      </c>
      <c r="J207" s="33"/>
      <c r="K207" s="27">
        <f t="shared" si="11"/>
        <v>607130</v>
      </c>
      <c r="L207" s="33"/>
      <c r="M207" s="27">
        <v>339718</v>
      </c>
      <c r="N207" s="49"/>
      <c r="O207" s="64">
        <v>267412</v>
      </c>
      <c r="P207" s="48"/>
      <c r="Q207" s="27">
        <v>0</v>
      </c>
      <c r="R207" s="5"/>
    </row>
    <row r="208" spans="1:18" s="2" customFormat="1" ht="15.75" customHeight="1">
      <c r="A208" s="43" t="s">
        <v>115</v>
      </c>
      <c r="B208" s="26"/>
      <c r="C208" s="27">
        <v>0</v>
      </c>
      <c r="D208" s="26"/>
      <c r="E208" s="27">
        <v>0</v>
      </c>
      <c r="F208" s="33"/>
      <c r="G208" s="27">
        <v>0</v>
      </c>
      <c r="H208" s="33"/>
      <c r="I208" s="27">
        <v>37356</v>
      </c>
      <c r="J208" s="33"/>
      <c r="K208" s="27">
        <f t="shared" si="11"/>
        <v>37356</v>
      </c>
      <c r="L208" s="33"/>
      <c r="M208" s="27">
        <v>34709</v>
      </c>
      <c r="N208" s="49"/>
      <c r="O208" s="64">
        <v>2647</v>
      </c>
      <c r="P208" s="48"/>
      <c r="Q208" s="27">
        <v>0</v>
      </c>
      <c r="R208" s="5"/>
    </row>
    <row r="209" spans="1:18" s="2" customFormat="1" ht="15.75" customHeight="1">
      <c r="A209" s="26" t="s">
        <v>135</v>
      </c>
      <c r="B209" s="26"/>
      <c r="C209" s="27" t="s">
        <v>11</v>
      </c>
      <c r="D209" s="26"/>
      <c r="E209" s="27" t="s">
        <v>11</v>
      </c>
      <c r="F209" s="33"/>
      <c r="G209" s="27" t="s">
        <v>11</v>
      </c>
      <c r="H209" s="33"/>
      <c r="I209" s="27" t="s">
        <v>11</v>
      </c>
      <c r="J209" s="33"/>
      <c r="K209" s="27">
        <f t="shared" si="11"/>
        <v>0</v>
      </c>
      <c r="L209" s="33"/>
      <c r="M209" s="27" t="s">
        <v>11</v>
      </c>
      <c r="N209" s="61"/>
      <c r="O209" s="62" t="s">
        <v>11</v>
      </c>
      <c r="P209" s="48"/>
      <c r="Q209" s="27" t="s">
        <v>11</v>
      </c>
      <c r="R209" s="5"/>
    </row>
    <row r="210" spans="1:18" s="2" customFormat="1" ht="15.75" customHeight="1">
      <c r="A210" s="43" t="s">
        <v>145</v>
      </c>
      <c r="B210" s="26"/>
      <c r="C210" s="27">
        <v>0</v>
      </c>
      <c r="D210" s="26"/>
      <c r="E210" s="27">
        <v>0</v>
      </c>
      <c r="F210" s="33"/>
      <c r="G210" s="27">
        <v>0</v>
      </c>
      <c r="H210" s="33"/>
      <c r="I210" s="27">
        <v>14312</v>
      </c>
      <c r="J210" s="33"/>
      <c r="K210" s="27">
        <f t="shared" si="11"/>
        <v>14312</v>
      </c>
      <c r="L210" s="33"/>
      <c r="M210" s="27">
        <v>0</v>
      </c>
      <c r="N210" s="49"/>
      <c r="O210" s="64">
        <v>14312</v>
      </c>
      <c r="P210" s="48"/>
      <c r="Q210" s="27">
        <v>0</v>
      </c>
      <c r="R210" s="5"/>
    </row>
    <row r="211" spans="1:18" s="2" customFormat="1" ht="15.75" customHeight="1">
      <c r="A211" s="43" t="s">
        <v>116</v>
      </c>
      <c r="B211" s="26"/>
      <c r="C211" s="27">
        <v>0</v>
      </c>
      <c r="D211" s="26"/>
      <c r="E211" s="27">
        <v>0</v>
      </c>
      <c r="F211" s="33"/>
      <c r="G211" s="27">
        <v>0</v>
      </c>
      <c r="H211" s="33"/>
      <c r="I211" s="27">
        <v>1002433</v>
      </c>
      <c r="J211" s="33"/>
      <c r="K211" s="27">
        <f t="shared" si="11"/>
        <v>1002433</v>
      </c>
      <c r="L211" s="33"/>
      <c r="M211" s="27">
        <v>950339</v>
      </c>
      <c r="N211" s="49"/>
      <c r="O211" s="64">
        <v>52094</v>
      </c>
      <c r="P211" s="48"/>
      <c r="Q211" s="27">
        <v>0</v>
      </c>
      <c r="R211" s="5"/>
    </row>
    <row r="212" spans="1:18" s="2" customFormat="1" ht="15.75" customHeight="1">
      <c r="A212" s="43" t="s">
        <v>117</v>
      </c>
      <c r="B212" s="77"/>
      <c r="C212" s="78">
        <f>SUM(C205:C211)</f>
        <v>0</v>
      </c>
      <c r="D212" s="77"/>
      <c r="E212" s="78">
        <f>SUM(E205:E211)</f>
        <v>0</v>
      </c>
      <c r="F212" s="77"/>
      <c r="G212" s="78">
        <f>SUM(G205:G211)</f>
        <v>0</v>
      </c>
      <c r="H212" s="77"/>
      <c r="I212" s="78">
        <f>SUM(I205:I211)</f>
        <v>4723033</v>
      </c>
      <c r="J212" s="77"/>
      <c r="K212" s="78">
        <f>SUM(K205:K211)</f>
        <v>4723033</v>
      </c>
      <c r="L212" s="77"/>
      <c r="M212" s="78">
        <f>SUM(M205:M211)</f>
        <v>4291150</v>
      </c>
      <c r="N212" s="76"/>
      <c r="O212" s="78">
        <f>SUM(O205:O211)</f>
        <v>431883</v>
      </c>
      <c r="P212" s="79"/>
      <c r="Q212" s="78">
        <f>SUM(Q205:Q211)</f>
        <v>0</v>
      </c>
      <c r="R212" s="5"/>
    </row>
    <row r="213" spans="1:18" s="2" customFormat="1" ht="15.75" customHeight="1">
      <c r="A213" s="26"/>
      <c r="B213" s="38"/>
      <c r="C213" s="36"/>
      <c r="D213" s="38"/>
      <c r="E213" s="36"/>
      <c r="F213" s="38"/>
      <c r="G213" s="36"/>
      <c r="H213" s="38"/>
      <c r="I213" s="36"/>
      <c r="J213" s="38"/>
      <c r="K213" s="36"/>
      <c r="L213" s="38"/>
      <c r="M213" s="36"/>
      <c r="N213" s="51"/>
      <c r="O213" s="55"/>
      <c r="P213" s="55"/>
      <c r="Q213" s="36"/>
      <c r="R213" s="5"/>
    </row>
    <row r="214" spans="1:18" s="2" customFormat="1" ht="15.75" customHeight="1">
      <c r="A214" s="43" t="s">
        <v>118</v>
      </c>
      <c r="B214" s="40"/>
      <c r="C214" s="39">
        <f>+C170+C180+C189+C202+C212</f>
        <v>464632</v>
      </c>
      <c r="D214" s="40"/>
      <c r="E214" s="39">
        <f>+E170+E180+E189+E202+E212</f>
        <v>0</v>
      </c>
      <c r="F214" s="40"/>
      <c r="G214" s="39">
        <f>+G170+G180+G189+G202+G212</f>
        <v>1765</v>
      </c>
      <c r="H214" s="40"/>
      <c r="I214" s="39">
        <f>+I170+I180+I189+I202+I212</f>
        <v>18566761</v>
      </c>
      <c r="J214" s="40"/>
      <c r="K214" s="39">
        <f>+K170+K180+K189+K202+K212</f>
        <v>19033158</v>
      </c>
      <c r="L214" s="40"/>
      <c r="M214" s="39">
        <f>+M170+M180+M189+M202+M212</f>
        <v>9767459</v>
      </c>
      <c r="N214" s="80"/>
      <c r="O214" s="39">
        <f>+O170+O180+O189+O202+O212</f>
        <v>9266202</v>
      </c>
      <c r="P214" s="57"/>
      <c r="Q214" s="39">
        <f>+Q170+Q180+Q189+Q202+Q212</f>
        <v>-503</v>
      </c>
      <c r="R214" s="5"/>
    </row>
    <row r="215" spans="1:18" s="2" customFormat="1" ht="15.75" customHeight="1">
      <c r="A215" s="26"/>
      <c r="B215" s="26"/>
      <c r="C215" s="27"/>
      <c r="D215" s="26"/>
      <c r="E215" s="27"/>
      <c r="F215" s="26"/>
      <c r="G215" s="27"/>
      <c r="H215" s="26"/>
      <c r="I215" s="27"/>
      <c r="J215" s="26"/>
      <c r="K215" s="27"/>
      <c r="L215" s="26"/>
      <c r="M215" s="27"/>
      <c r="N215" s="51"/>
      <c r="O215" s="52"/>
      <c r="P215" s="52"/>
      <c r="Q215" s="27"/>
      <c r="R215" s="5"/>
    </row>
    <row r="216" spans="1:18" s="2" customFormat="1" ht="15.75" customHeight="1">
      <c r="A216" s="26" t="s">
        <v>34</v>
      </c>
      <c r="B216" s="26"/>
      <c r="C216" s="27"/>
      <c r="D216" s="26"/>
      <c r="E216" s="27"/>
      <c r="F216" s="26"/>
      <c r="G216" s="27"/>
      <c r="H216" s="26"/>
      <c r="I216" s="27"/>
      <c r="J216" s="26"/>
      <c r="K216" s="27"/>
      <c r="L216" s="26"/>
      <c r="M216" s="27"/>
      <c r="N216" s="51"/>
      <c r="O216" s="52"/>
      <c r="P216" s="52"/>
      <c r="Q216" s="27"/>
      <c r="R216" s="5"/>
    </row>
    <row r="217" spans="1:18" s="2" customFormat="1" ht="15.75" customHeight="1">
      <c r="A217" s="26" t="s">
        <v>35</v>
      </c>
      <c r="B217" s="26"/>
      <c r="C217" s="27"/>
      <c r="D217" s="26"/>
      <c r="E217" s="27"/>
      <c r="F217" s="26"/>
      <c r="G217" s="27"/>
      <c r="H217" s="26"/>
      <c r="I217" s="27"/>
      <c r="J217" s="26"/>
      <c r="K217" s="27"/>
      <c r="L217" s="26"/>
      <c r="M217" s="27"/>
      <c r="N217" s="51"/>
      <c r="O217" s="52"/>
      <c r="P217" s="52"/>
      <c r="Q217" s="27"/>
      <c r="R217" s="5"/>
    </row>
    <row r="218" spans="1:18" s="2" customFormat="1" ht="15.75" customHeight="1">
      <c r="A218" s="43" t="s">
        <v>119</v>
      </c>
      <c r="B218" s="26"/>
      <c r="C218" s="27">
        <v>0</v>
      </c>
      <c r="D218" s="26"/>
      <c r="E218" s="27">
        <v>0</v>
      </c>
      <c r="F218" s="33"/>
      <c r="G218" s="27">
        <v>0</v>
      </c>
      <c r="H218" s="33"/>
      <c r="I218" s="27">
        <v>1129289</v>
      </c>
      <c r="J218" s="33"/>
      <c r="K218" s="27">
        <f aca="true" t="shared" si="12" ref="K218:K223">IF(SUM(C218:I218)=SUM(M218:Q218),SUM(C218:I218),SUM(M218:Q218)-SUM(C218:I218))</f>
        <v>1129289</v>
      </c>
      <c r="L218" s="33"/>
      <c r="M218" s="27">
        <v>767417</v>
      </c>
      <c r="N218" s="49"/>
      <c r="O218" s="64">
        <v>361872</v>
      </c>
      <c r="P218" s="48"/>
      <c r="Q218" s="27">
        <v>0</v>
      </c>
      <c r="R218" s="5"/>
    </row>
    <row r="219" spans="1:18" s="2" customFormat="1" ht="15.75" customHeight="1">
      <c r="A219" s="43" t="s">
        <v>120</v>
      </c>
      <c r="B219" s="26"/>
      <c r="C219" s="27">
        <v>0</v>
      </c>
      <c r="D219" s="26"/>
      <c r="E219" s="27">
        <v>0</v>
      </c>
      <c r="F219" s="33"/>
      <c r="G219" s="27">
        <v>0</v>
      </c>
      <c r="H219" s="33"/>
      <c r="I219" s="27">
        <v>113820</v>
      </c>
      <c r="J219" s="33"/>
      <c r="K219" s="27">
        <f t="shared" si="12"/>
        <v>113820</v>
      </c>
      <c r="L219" s="33"/>
      <c r="M219" s="27">
        <v>94812</v>
      </c>
      <c r="N219" s="49"/>
      <c r="O219" s="64">
        <v>19008</v>
      </c>
      <c r="P219" s="48"/>
      <c r="Q219" s="27">
        <v>0</v>
      </c>
      <c r="R219" s="5"/>
    </row>
    <row r="220" spans="1:18" s="2" customFormat="1" ht="15.75" customHeight="1">
      <c r="A220" s="43" t="s">
        <v>121</v>
      </c>
      <c r="B220" s="26"/>
      <c r="C220" s="27">
        <v>0</v>
      </c>
      <c r="D220" s="26"/>
      <c r="E220" s="27">
        <v>0</v>
      </c>
      <c r="F220" s="33"/>
      <c r="G220" s="27">
        <v>0</v>
      </c>
      <c r="H220" s="33"/>
      <c r="I220" s="27">
        <v>1019628</v>
      </c>
      <c r="J220" s="33"/>
      <c r="K220" s="27">
        <f t="shared" si="12"/>
        <v>1019628</v>
      </c>
      <c r="L220" s="33"/>
      <c r="M220" s="27">
        <v>861876</v>
      </c>
      <c r="N220" s="49"/>
      <c r="O220" s="64">
        <v>157752</v>
      </c>
      <c r="P220" s="48"/>
      <c r="Q220" s="27">
        <v>0</v>
      </c>
      <c r="R220" s="5"/>
    </row>
    <row r="221" spans="1:18" s="2" customFormat="1" ht="15.75" customHeight="1">
      <c r="A221" s="43" t="s">
        <v>85</v>
      </c>
      <c r="B221" s="26"/>
      <c r="C221" s="27">
        <v>0</v>
      </c>
      <c r="D221" s="26"/>
      <c r="E221" s="27">
        <v>0</v>
      </c>
      <c r="F221" s="33"/>
      <c r="G221" s="27">
        <v>0</v>
      </c>
      <c r="H221" s="33"/>
      <c r="I221" s="27">
        <v>1800106</v>
      </c>
      <c r="J221" s="33"/>
      <c r="K221" s="27">
        <f t="shared" si="12"/>
        <v>1800106</v>
      </c>
      <c r="L221" s="33"/>
      <c r="M221" s="27">
        <v>1693703</v>
      </c>
      <c r="N221" s="49"/>
      <c r="O221" s="64">
        <v>106403</v>
      </c>
      <c r="P221" s="48"/>
      <c r="Q221" s="27">
        <v>0</v>
      </c>
      <c r="R221" s="5"/>
    </row>
    <row r="222" spans="1:18" s="2" customFormat="1" ht="15.75" customHeight="1">
      <c r="A222" s="43" t="s">
        <v>122</v>
      </c>
      <c r="B222" s="26"/>
      <c r="C222" s="27">
        <v>0</v>
      </c>
      <c r="D222" s="26"/>
      <c r="E222" s="27">
        <v>0</v>
      </c>
      <c r="F222" s="33"/>
      <c r="G222" s="27">
        <v>0</v>
      </c>
      <c r="H222" s="33"/>
      <c r="I222" s="27">
        <v>6444167</v>
      </c>
      <c r="J222" s="33"/>
      <c r="K222" s="27">
        <f t="shared" si="12"/>
        <v>6444167</v>
      </c>
      <c r="L222" s="33"/>
      <c r="M222" s="27">
        <v>434686</v>
      </c>
      <c r="N222" s="49"/>
      <c r="O222" s="64">
        <v>6009481</v>
      </c>
      <c r="P222" s="48"/>
      <c r="Q222" s="27">
        <v>0</v>
      </c>
      <c r="R222" s="5"/>
    </row>
    <row r="223" spans="1:18" s="2" customFormat="1" ht="15.75" customHeight="1">
      <c r="A223" s="43" t="s">
        <v>142</v>
      </c>
      <c r="B223" s="26"/>
      <c r="C223" s="27">
        <v>0</v>
      </c>
      <c r="D223" s="26"/>
      <c r="E223" s="27">
        <v>0</v>
      </c>
      <c r="F223" s="33"/>
      <c r="G223" s="27">
        <v>0</v>
      </c>
      <c r="H223" s="33"/>
      <c r="I223" s="27">
        <v>-4271320</v>
      </c>
      <c r="J223" s="33"/>
      <c r="K223" s="27">
        <f t="shared" si="12"/>
        <v>-4271320</v>
      </c>
      <c r="L223" s="33"/>
      <c r="M223" s="27">
        <v>-1205329</v>
      </c>
      <c r="N223" s="49"/>
      <c r="O223" s="64">
        <v>-3065991</v>
      </c>
      <c r="P223" s="48"/>
      <c r="Q223" s="27">
        <v>0</v>
      </c>
      <c r="R223" s="5"/>
    </row>
    <row r="224" spans="1:18" s="2" customFormat="1" ht="15.75" customHeight="1">
      <c r="A224" s="43" t="s">
        <v>123</v>
      </c>
      <c r="B224" s="77"/>
      <c r="C224" s="78">
        <f>SUM(C218:C223)</f>
        <v>0</v>
      </c>
      <c r="D224" s="77"/>
      <c r="E224" s="78">
        <f>SUM(E218:E223)</f>
        <v>0</v>
      </c>
      <c r="F224" s="77"/>
      <c r="G224" s="78">
        <f>SUM(G218:G223)</f>
        <v>0</v>
      </c>
      <c r="H224" s="77"/>
      <c r="I224" s="78">
        <f>SUM(I218:I223)</f>
        <v>6235690</v>
      </c>
      <c r="J224" s="77"/>
      <c r="K224" s="78">
        <f>SUM(K218:K223)</f>
        <v>6235690</v>
      </c>
      <c r="L224" s="77"/>
      <c r="M224" s="78">
        <f>SUM(M218:M223)</f>
        <v>2647165</v>
      </c>
      <c r="N224" s="76"/>
      <c r="O224" s="78">
        <f>SUM(O218:O223)</f>
        <v>3588525</v>
      </c>
      <c r="P224" s="79"/>
      <c r="Q224" s="78">
        <f>SUM(Q218:Q223)</f>
        <v>0</v>
      </c>
      <c r="R224" s="5"/>
    </row>
    <row r="225" spans="1:18" s="2" customFormat="1" ht="15.75" customHeight="1">
      <c r="A225" s="26"/>
      <c r="B225" s="38"/>
      <c r="C225" s="36"/>
      <c r="D225" s="38"/>
      <c r="E225" s="36"/>
      <c r="F225" s="38"/>
      <c r="G225" s="36"/>
      <c r="H225" s="38"/>
      <c r="I225" s="36"/>
      <c r="J225" s="38"/>
      <c r="K225" s="36"/>
      <c r="L225" s="38"/>
      <c r="M225" s="36"/>
      <c r="N225" s="51"/>
      <c r="O225" s="55"/>
      <c r="P225" s="55"/>
      <c r="Q225" s="36"/>
      <c r="R225" s="5"/>
    </row>
    <row r="226" spans="1:18" s="2" customFormat="1" ht="15.75" customHeight="1">
      <c r="A226" s="43" t="s">
        <v>124</v>
      </c>
      <c r="B226" s="26"/>
      <c r="C226" s="27">
        <v>3865</v>
      </c>
      <c r="D226" s="26"/>
      <c r="E226" s="27">
        <v>182981</v>
      </c>
      <c r="F226" s="33"/>
      <c r="G226" s="27">
        <v>132662</v>
      </c>
      <c r="H226" s="33"/>
      <c r="I226" s="27">
        <v>1000</v>
      </c>
      <c r="J226" s="33"/>
      <c r="K226" s="27">
        <f>IF(SUM(C226:I226)=SUM(M226:Q226),SUM(C226:I226),SUM(M226:Q226)-SUM(C226:I226))</f>
        <v>320508</v>
      </c>
      <c r="L226" s="33"/>
      <c r="M226" s="27">
        <v>71700</v>
      </c>
      <c r="N226" s="49"/>
      <c r="O226" s="64">
        <v>248808</v>
      </c>
      <c r="P226" s="48"/>
      <c r="Q226" s="27">
        <v>0</v>
      </c>
      <c r="R226" s="5"/>
    </row>
    <row r="227" spans="1:18" s="2" customFormat="1" ht="15.75" customHeight="1">
      <c r="A227" s="43" t="s">
        <v>125</v>
      </c>
      <c r="B227" s="26"/>
      <c r="C227" s="27">
        <v>0</v>
      </c>
      <c r="D227" s="26"/>
      <c r="E227" s="27">
        <v>0</v>
      </c>
      <c r="F227" s="33"/>
      <c r="G227" s="27">
        <v>7714</v>
      </c>
      <c r="H227" s="33"/>
      <c r="I227" s="27">
        <v>0</v>
      </c>
      <c r="J227" s="33"/>
      <c r="K227" s="27">
        <f>IF(SUM(C227:I227)=SUM(M227:Q227),SUM(C227:I227),SUM(M227:Q227)-SUM(C227:I227))</f>
        <v>7714</v>
      </c>
      <c r="L227" s="33"/>
      <c r="M227" s="27">
        <v>7714</v>
      </c>
      <c r="N227" s="49"/>
      <c r="O227" s="64">
        <v>0</v>
      </c>
      <c r="P227" s="48"/>
      <c r="Q227" s="27">
        <v>0</v>
      </c>
      <c r="R227" s="5"/>
    </row>
    <row r="228" spans="1:18" s="2" customFormat="1" ht="15.75" customHeight="1">
      <c r="A228" s="43" t="s">
        <v>126</v>
      </c>
      <c r="B228" s="77"/>
      <c r="C228" s="78">
        <f>SUM(C226:C227)</f>
        <v>3865</v>
      </c>
      <c r="D228" s="77"/>
      <c r="E228" s="78">
        <f>SUM(E226:E227)</f>
        <v>182981</v>
      </c>
      <c r="F228" s="83"/>
      <c r="G228" s="78">
        <f>SUM(G226:G227)</f>
        <v>140376</v>
      </c>
      <c r="H228" s="83"/>
      <c r="I228" s="78">
        <f>SUM(I226:I227)</f>
        <v>1000</v>
      </c>
      <c r="J228" s="83"/>
      <c r="K228" s="78">
        <f>SUM(K226:K227)</f>
        <v>328222</v>
      </c>
      <c r="L228" s="77"/>
      <c r="M228" s="78">
        <f>SUM(M226:M227)</f>
        <v>79414</v>
      </c>
      <c r="N228" s="76"/>
      <c r="O228" s="78">
        <f>SUM(O226:O227)</f>
        <v>248808</v>
      </c>
      <c r="P228" s="79"/>
      <c r="Q228" s="78">
        <f>SUM(Q226:Q227)</f>
        <v>0</v>
      </c>
      <c r="R228" s="5"/>
    </row>
    <row r="229" spans="1:18" s="2" customFormat="1" ht="15.75" customHeight="1">
      <c r="A229" s="43"/>
      <c r="B229" s="38"/>
      <c r="C229" s="36"/>
      <c r="D229" s="38"/>
      <c r="E229" s="36"/>
      <c r="F229" s="37"/>
      <c r="G229" s="36"/>
      <c r="H229" s="37"/>
      <c r="I229" s="36"/>
      <c r="J229" s="37"/>
      <c r="K229" s="36"/>
      <c r="L229" s="38"/>
      <c r="M229" s="36"/>
      <c r="N229" s="56"/>
      <c r="O229" s="66"/>
      <c r="P229" s="55"/>
      <c r="Q229" s="36"/>
      <c r="R229" s="5"/>
    </row>
    <row r="230" spans="1:18" s="2" customFormat="1" ht="15.75" customHeight="1">
      <c r="A230" s="26" t="s">
        <v>136</v>
      </c>
      <c r="B230" s="26"/>
      <c r="C230" s="27"/>
      <c r="D230" s="26"/>
      <c r="E230" s="27"/>
      <c r="F230" s="26"/>
      <c r="G230" s="27"/>
      <c r="H230" s="26"/>
      <c r="I230" s="27"/>
      <c r="J230" s="26"/>
      <c r="K230" s="27"/>
      <c r="L230" s="26"/>
      <c r="M230" s="27"/>
      <c r="N230" s="51"/>
      <c r="O230" s="52"/>
      <c r="P230" s="52"/>
      <c r="Q230" s="27"/>
      <c r="R230" s="5"/>
    </row>
    <row r="231" spans="1:18" s="2" customFormat="1" ht="15.75" customHeight="1">
      <c r="A231" s="43" t="s">
        <v>146</v>
      </c>
      <c r="B231" s="26"/>
      <c r="C231" s="27">
        <f>C54+C89+C145+C159+C163+C214+C224+C228</f>
        <v>22601097</v>
      </c>
      <c r="D231" s="26"/>
      <c r="E231" s="27">
        <f>E54+E89+E145+E159+E163+E214+E224+E228</f>
        <v>17246326</v>
      </c>
      <c r="F231" s="26"/>
      <c r="G231" s="27">
        <f>G54+G89+G145+G159+G163+G214+G224+G228</f>
        <v>17847312</v>
      </c>
      <c r="H231" s="26"/>
      <c r="I231" s="27">
        <f>I54+I89+I145+I159+I163+I214+I224+I228</f>
        <v>134280766</v>
      </c>
      <c r="J231" s="26"/>
      <c r="K231" s="27">
        <f>K54+K89+K145+K159+K163+K214+K224+K228</f>
        <v>191975501</v>
      </c>
      <c r="L231" s="26"/>
      <c r="M231" s="27">
        <f>M54+M89+M145+M159+M163+M214+M224+M228</f>
        <v>138086419</v>
      </c>
      <c r="N231" s="80"/>
      <c r="O231" s="27">
        <f>O54+O89+O145+O159+O163+O214+O224+O228</f>
        <v>48658849</v>
      </c>
      <c r="P231" s="52"/>
      <c r="Q231" s="27">
        <f>Q54+Q89+Q145+Q159+Q163+Q214+Q224+Q228</f>
        <v>5230233</v>
      </c>
      <c r="R231" s="5"/>
    </row>
    <row r="232" spans="1:18" s="2" customFormat="1" ht="15.75" customHeight="1">
      <c r="A232" s="26"/>
      <c r="B232" s="35"/>
      <c r="C232" s="34"/>
      <c r="D232" s="35"/>
      <c r="E232" s="34"/>
      <c r="F232" s="35"/>
      <c r="G232" s="34"/>
      <c r="H232" s="35"/>
      <c r="I232" s="34"/>
      <c r="J232" s="35"/>
      <c r="K232" s="34"/>
      <c r="L232" s="35"/>
      <c r="M232" s="34"/>
      <c r="N232" s="51"/>
      <c r="O232" s="50"/>
      <c r="P232" s="50"/>
      <c r="Q232" s="34"/>
      <c r="R232" s="5"/>
    </row>
    <row r="233" spans="1:18" s="2" customFormat="1" ht="15.75" customHeight="1">
      <c r="A233" s="26" t="s">
        <v>13</v>
      </c>
      <c r="B233" s="26"/>
      <c r="C233" s="27"/>
      <c r="D233" s="26"/>
      <c r="E233" s="27"/>
      <c r="F233" s="26"/>
      <c r="G233" s="27"/>
      <c r="H233" s="26"/>
      <c r="I233" s="27"/>
      <c r="J233" s="26"/>
      <c r="K233" s="27"/>
      <c r="L233" s="26"/>
      <c r="M233" s="27"/>
      <c r="N233" s="51"/>
      <c r="O233" s="52"/>
      <c r="P233" s="52"/>
      <c r="Q233" s="27"/>
      <c r="R233" s="5"/>
    </row>
    <row r="234" spans="1:18" s="2" customFormat="1" ht="15.75" customHeight="1">
      <c r="A234" s="26" t="s">
        <v>36</v>
      </c>
      <c r="B234" s="26"/>
      <c r="C234" s="27"/>
      <c r="D234" s="26"/>
      <c r="E234" s="27"/>
      <c r="F234" s="26"/>
      <c r="G234" s="27"/>
      <c r="H234" s="26"/>
      <c r="I234" s="27"/>
      <c r="J234" s="26"/>
      <c r="K234" s="27"/>
      <c r="L234" s="26"/>
      <c r="M234" s="27"/>
      <c r="N234" s="51"/>
      <c r="O234" s="52"/>
      <c r="P234" s="52"/>
      <c r="Q234" s="27"/>
      <c r="R234" s="5"/>
    </row>
    <row r="235" spans="1:18" s="2" customFormat="1" ht="15.75" customHeight="1">
      <c r="A235" s="43" t="s">
        <v>127</v>
      </c>
      <c r="B235" s="26"/>
      <c r="C235" s="27">
        <v>0</v>
      </c>
      <c r="D235" s="26"/>
      <c r="E235" s="27">
        <v>0</v>
      </c>
      <c r="F235" s="33"/>
      <c r="G235" s="27">
        <v>0</v>
      </c>
      <c r="H235" s="33"/>
      <c r="I235" s="27">
        <v>332788</v>
      </c>
      <c r="J235" s="33"/>
      <c r="K235" s="27">
        <f>IF(SUM(C235:I235)=SUM(M235:Q235),SUM(C235:I235),SUM(M235:Q235)-SUM(C235:I235))</f>
        <v>332788</v>
      </c>
      <c r="L235" s="33"/>
      <c r="M235" s="27">
        <v>19969</v>
      </c>
      <c r="N235" s="49"/>
      <c r="O235" s="64">
        <v>312819</v>
      </c>
      <c r="P235" s="48"/>
      <c r="Q235" s="27">
        <v>0</v>
      </c>
      <c r="R235" s="5"/>
    </row>
    <row r="236" spans="1:18" s="2" customFormat="1" ht="15.75" customHeight="1">
      <c r="A236" s="43" t="s">
        <v>147</v>
      </c>
      <c r="B236" s="26"/>
      <c r="C236" s="27">
        <v>0</v>
      </c>
      <c r="D236" s="26"/>
      <c r="E236" s="27">
        <v>0</v>
      </c>
      <c r="F236" s="33"/>
      <c r="G236" s="27">
        <v>-13986</v>
      </c>
      <c r="H236" s="33"/>
      <c r="I236" s="27">
        <v>-47830</v>
      </c>
      <c r="J236" s="33"/>
      <c r="K236" s="27">
        <f>IF(SUM(C236:I236)=SUM(M236:Q236),SUM(C236:I236),SUM(M236:Q236)-SUM(C236:I236))</f>
        <v>-61816</v>
      </c>
      <c r="L236" s="33"/>
      <c r="M236" s="27">
        <v>0</v>
      </c>
      <c r="N236" s="49"/>
      <c r="O236" s="64">
        <v>-61816</v>
      </c>
      <c r="P236" s="48"/>
      <c r="Q236" s="27">
        <v>0</v>
      </c>
      <c r="R236" s="5"/>
    </row>
    <row r="237" spans="1:18" s="2" customFormat="1" ht="15.75" customHeight="1">
      <c r="A237" s="43" t="s">
        <v>148</v>
      </c>
      <c r="B237" s="77"/>
      <c r="C237" s="78">
        <f>SUM(C235:C236)</f>
        <v>0</v>
      </c>
      <c r="D237" s="77"/>
      <c r="E237" s="78">
        <f>SUM(E235:E236)</f>
        <v>0</v>
      </c>
      <c r="F237" s="83"/>
      <c r="G237" s="78">
        <f>SUM(G235:G236)</f>
        <v>-13986</v>
      </c>
      <c r="H237" s="83"/>
      <c r="I237" s="78">
        <f>SUM(I235:I236)</f>
        <v>284958</v>
      </c>
      <c r="J237" s="83"/>
      <c r="K237" s="78">
        <f>SUM(K235:K236)</f>
        <v>270972</v>
      </c>
      <c r="L237" s="77"/>
      <c r="M237" s="78">
        <f>SUM(M235:M236)</f>
        <v>19969</v>
      </c>
      <c r="N237" s="84"/>
      <c r="O237" s="78">
        <f>SUM(O235:O236)</f>
        <v>251003</v>
      </c>
      <c r="P237" s="79"/>
      <c r="Q237" s="78">
        <f>SUM(Q235:Q236)</f>
        <v>0</v>
      </c>
      <c r="R237" s="5"/>
    </row>
    <row r="238" spans="1:18" s="2" customFormat="1" ht="15.75" customHeight="1">
      <c r="A238" s="26"/>
      <c r="B238" s="38"/>
      <c r="C238" s="36"/>
      <c r="D238" s="38"/>
      <c r="E238" s="36"/>
      <c r="F238" s="38"/>
      <c r="G238" s="36"/>
      <c r="H238" s="38"/>
      <c r="I238" s="36"/>
      <c r="J238" s="38"/>
      <c r="K238" s="36"/>
      <c r="L238" s="38"/>
      <c r="M238" s="36"/>
      <c r="N238" s="51"/>
      <c r="O238" s="55"/>
      <c r="P238" s="55"/>
      <c r="Q238" s="36"/>
      <c r="R238" s="5"/>
    </row>
    <row r="239" spans="1:18" s="2" customFormat="1" ht="15.75" customHeight="1">
      <c r="A239" s="26" t="s">
        <v>37</v>
      </c>
      <c r="B239" s="26"/>
      <c r="C239" s="27"/>
      <c r="D239" s="26"/>
      <c r="E239" s="27"/>
      <c r="F239" s="26"/>
      <c r="G239" s="27"/>
      <c r="H239" s="26"/>
      <c r="I239" s="27"/>
      <c r="J239" s="26"/>
      <c r="K239" s="27"/>
      <c r="L239" s="26"/>
      <c r="M239" s="27"/>
      <c r="N239" s="51"/>
      <c r="O239" s="52"/>
      <c r="P239" s="52"/>
      <c r="Q239" s="27"/>
      <c r="R239" s="5"/>
    </row>
    <row r="240" spans="1:18" s="2" customFormat="1" ht="15.75" customHeight="1">
      <c r="A240" s="43" t="s">
        <v>128</v>
      </c>
      <c r="B240" s="69"/>
      <c r="C240" s="70">
        <v>1307459</v>
      </c>
      <c r="D240" s="69"/>
      <c r="E240" s="70">
        <v>2395519</v>
      </c>
      <c r="F240" s="71"/>
      <c r="G240" s="70">
        <v>157005</v>
      </c>
      <c r="H240" s="71"/>
      <c r="I240" s="70">
        <v>471635910</v>
      </c>
      <c r="J240" s="71"/>
      <c r="K240" s="70">
        <v>475495893</v>
      </c>
      <c r="L240" s="71"/>
      <c r="M240" s="70">
        <v>287451768</v>
      </c>
      <c r="N240" s="73"/>
      <c r="O240" s="74">
        <v>188041811</v>
      </c>
      <c r="P240" s="75"/>
      <c r="Q240" s="70">
        <v>2314</v>
      </c>
      <c r="R240" s="5"/>
    </row>
    <row r="241" spans="1:18" s="2" customFormat="1" ht="15.75" customHeight="1">
      <c r="A241" s="43"/>
      <c r="B241" s="26"/>
      <c r="C241" s="27"/>
      <c r="D241" s="26"/>
      <c r="E241" s="27"/>
      <c r="F241" s="33"/>
      <c r="G241" s="27"/>
      <c r="H241" s="33"/>
      <c r="I241" s="27"/>
      <c r="J241" s="33"/>
      <c r="K241" s="27"/>
      <c r="L241" s="33"/>
      <c r="M241" s="27"/>
      <c r="N241" s="49"/>
      <c r="O241" s="64"/>
      <c r="P241" s="48"/>
      <c r="Q241" s="27"/>
      <c r="R241" s="5"/>
    </row>
    <row r="242" spans="1:18" s="2" customFormat="1" ht="15.75" customHeight="1">
      <c r="A242" s="27" t="s">
        <v>38</v>
      </c>
      <c r="B242" s="25"/>
      <c r="C242" s="25"/>
      <c r="D242" s="25"/>
      <c r="E242" s="25"/>
      <c r="F242" s="26"/>
      <c r="G242" s="25"/>
      <c r="H242" s="26"/>
      <c r="I242" s="25"/>
      <c r="J242" s="26"/>
      <c r="K242" s="26"/>
      <c r="L242" s="26"/>
      <c r="M242" s="26"/>
      <c r="N242" s="63"/>
      <c r="O242" s="67"/>
      <c r="P242" s="63"/>
      <c r="Q242" s="25"/>
      <c r="R242" s="5"/>
    </row>
    <row r="243" spans="1:18" s="2" customFormat="1" ht="15.75" customHeight="1">
      <c r="A243" s="45" t="s">
        <v>129</v>
      </c>
      <c r="B243" s="38"/>
      <c r="C243" s="27">
        <v>0</v>
      </c>
      <c r="D243" s="36"/>
      <c r="E243" s="27">
        <v>0</v>
      </c>
      <c r="F243" s="36"/>
      <c r="G243" s="27">
        <v>0</v>
      </c>
      <c r="H243" s="36"/>
      <c r="I243" s="27">
        <v>14630566</v>
      </c>
      <c r="J243" s="36"/>
      <c r="K243" s="27">
        <f>IF(SUM(C243:I243)=SUM(M243:Q243),SUM(C243:I243),SUM(M243:Q243)-SUM(C243:I243))</f>
        <v>14630566</v>
      </c>
      <c r="L243" s="36"/>
      <c r="M243" s="27">
        <v>2228931</v>
      </c>
      <c r="N243" s="64"/>
      <c r="O243" s="64">
        <v>12401635</v>
      </c>
      <c r="P243" s="52"/>
      <c r="Q243" s="27">
        <v>0</v>
      </c>
      <c r="R243" s="5"/>
    </row>
    <row r="244" spans="1:18" s="2" customFormat="1" ht="15.75" customHeight="1">
      <c r="A244" s="45" t="s">
        <v>137</v>
      </c>
      <c r="B244" s="38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52"/>
      <c r="O244" s="55"/>
      <c r="P244" s="55"/>
      <c r="Q244" s="36"/>
      <c r="R244" s="5"/>
    </row>
    <row r="245" spans="1:18" s="2" customFormat="1" ht="15.75" customHeight="1">
      <c r="A245" s="27" t="s">
        <v>149</v>
      </c>
      <c r="B245" s="38"/>
      <c r="C245" s="27">
        <v>0</v>
      </c>
      <c r="D245" s="36"/>
      <c r="E245" s="27">
        <v>0</v>
      </c>
      <c r="F245" s="36"/>
      <c r="G245" s="27">
        <v>0</v>
      </c>
      <c r="H245" s="36"/>
      <c r="I245" s="27">
        <v>296393</v>
      </c>
      <c r="J245" s="36"/>
      <c r="K245" s="27">
        <f>IF(SUM(C245:I245)=SUM(M245:Q245),SUM(C245:I245),SUM(M245:Q245)-SUM(C245:I245))</f>
        <v>296393</v>
      </c>
      <c r="L245" s="36"/>
      <c r="M245" s="27">
        <v>0</v>
      </c>
      <c r="N245" s="64"/>
      <c r="O245" s="64">
        <v>296393</v>
      </c>
      <c r="P245" s="52"/>
      <c r="Q245" s="27">
        <v>0</v>
      </c>
      <c r="R245" s="5"/>
    </row>
    <row r="246" spans="1:18" s="2" customFormat="1" ht="15.75" customHeight="1">
      <c r="A246" s="45" t="s">
        <v>130</v>
      </c>
      <c r="B246" s="85"/>
      <c r="C246" s="86">
        <f>SUM(C243:C245)</f>
        <v>0</v>
      </c>
      <c r="D246" s="85"/>
      <c r="E246" s="86">
        <f>SUM(E243:E245)</f>
        <v>0</v>
      </c>
      <c r="F246" s="85"/>
      <c r="G246" s="86">
        <f>SUM(G243:G245)</f>
        <v>0</v>
      </c>
      <c r="H246" s="85"/>
      <c r="I246" s="86">
        <f>SUM(I243:I245)</f>
        <v>14926959</v>
      </c>
      <c r="J246" s="85"/>
      <c r="K246" s="86">
        <f>SUM(K243:K245)</f>
        <v>14926959</v>
      </c>
      <c r="L246" s="85"/>
      <c r="M246" s="86">
        <f>SUM(M243:M245)</f>
        <v>2228931</v>
      </c>
      <c r="N246" s="76"/>
      <c r="O246" s="86">
        <f>SUM(O243:O245)</f>
        <v>12698028</v>
      </c>
      <c r="P246" s="87"/>
      <c r="Q246" s="86">
        <f>SUM(Q243:Q245)</f>
        <v>0</v>
      </c>
      <c r="R246" s="5"/>
    </row>
    <row r="247" spans="1:18" s="2" customFormat="1" ht="15.75" customHeight="1">
      <c r="A247" s="43"/>
      <c r="B247" s="26"/>
      <c r="C247" s="27"/>
      <c r="D247" s="26"/>
      <c r="E247" s="27"/>
      <c r="F247" s="37"/>
      <c r="G247" s="27"/>
      <c r="H247" s="33"/>
      <c r="I247" s="27"/>
      <c r="J247" s="33"/>
      <c r="K247" s="27"/>
      <c r="L247" s="26"/>
      <c r="M247" s="27"/>
      <c r="N247" s="49"/>
      <c r="O247" s="64"/>
      <c r="P247" s="52"/>
      <c r="Q247" s="27"/>
      <c r="R247" s="5"/>
    </row>
    <row r="248" spans="1:18" s="2" customFormat="1" ht="15.75" customHeight="1" thickBot="1">
      <c r="A248" s="17" t="s">
        <v>152</v>
      </c>
      <c r="B248" s="88" t="s">
        <v>132</v>
      </c>
      <c r="C248" s="89">
        <f>SUM(C231+C237+C240+C246)</f>
        <v>23908556</v>
      </c>
      <c r="D248" s="88" t="s">
        <v>132</v>
      </c>
      <c r="E248" s="89">
        <f>SUM(E231+E237+E240+E246)</f>
        <v>19641845</v>
      </c>
      <c r="F248" s="88" t="s">
        <v>132</v>
      </c>
      <c r="G248" s="89">
        <f>SUM(G231+G237+G240+G246)</f>
        <v>17990331</v>
      </c>
      <c r="H248" s="88" t="s">
        <v>132</v>
      </c>
      <c r="I248" s="89">
        <f>SUM(I231+I237+I240+I246)</f>
        <v>621128593</v>
      </c>
      <c r="J248" s="88" t="s">
        <v>132</v>
      </c>
      <c r="K248" s="89">
        <f>SUM(K231+K237+K240+K246)</f>
        <v>682669325</v>
      </c>
      <c r="L248" s="88" t="s">
        <v>132</v>
      </c>
      <c r="M248" s="89">
        <f>SUM(M231+M237+M240+M246)</f>
        <v>427787087</v>
      </c>
      <c r="N248" s="90" t="s">
        <v>132</v>
      </c>
      <c r="O248" s="89">
        <f>SUM(O231+O237+O240+O246)</f>
        <v>249649691</v>
      </c>
      <c r="P248" s="91" t="s">
        <v>132</v>
      </c>
      <c r="Q248" s="89">
        <f>SUM(Q231+Q237+Q240+Q246)</f>
        <v>5232547</v>
      </c>
      <c r="R248" s="5"/>
    </row>
    <row r="249" spans="1:18" s="2" customFormat="1" ht="15.75" customHeight="1" thickTop="1">
      <c r="A249" s="26"/>
      <c r="B249" s="38"/>
      <c r="C249" s="36"/>
      <c r="D249" s="38"/>
      <c r="E249" s="36"/>
      <c r="F249" s="38"/>
      <c r="G249" s="36"/>
      <c r="H249" s="38"/>
      <c r="I249" s="36"/>
      <c r="J249" s="38"/>
      <c r="K249" s="36"/>
      <c r="L249" s="38"/>
      <c r="M249" s="36"/>
      <c r="N249" s="51"/>
      <c r="O249" s="55"/>
      <c r="P249" s="55"/>
      <c r="Q249" s="36"/>
      <c r="R249" s="5"/>
    </row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3.5" customHeight="1"/>
    <row r="260" ht="13.5" customHeight="1"/>
  </sheetData>
  <sheetProtection/>
  <mergeCells count="5">
    <mergeCell ref="A1:A8"/>
    <mergeCell ref="C4:O4"/>
    <mergeCell ref="C3:Q3"/>
    <mergeCell ref="C5:Q5"/>
    <mergeCell ref="C6:Q6"/>
  </mergeCells>
  <conditionalFormatting sqref="K1:K2 K4 K7:K15 K17 K110:K65536">
    <cfRule type="cellIs" priority="3" dxfId="16" operator="equal" stopIfTrue="1">
      <formula>-1</formula>
    </cfRule>
    <cfRule type="cellIs" priority="5" dxfId="16" operator="equal">
      <formula>1</formula>
    </cfRule>
  </conditionalFormatting>
  <conditionalFormatting sqref="A19 A16:Q18 A20:Q249">
    <cfRule type="expression" priority="6" dxfId="0" stopIfTrue="1">
      <formula>MOD(ROW(),2)=0</formula>
    </cfRule>
  </conditionalFormatting>
  <printOptions horizontalCentered="1"/>
  <pageMargins left="0.25" right="0.25" top="0.25" bottom="0.5" header="0.25" footer="0.25"/>
  <pageSetup fitToHeight="0" fitToWidth="1" horizontalDpi="600" verticalDpi="600" orientation="landscape" scale="91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smcali</cp:lastModifiedBy>
  <cp:lastPrinted>2011-12-20T23:12:45Z</cp:lastPrinted>
  <dcterms:created xsi:type="dcterms:W3CDTF">2010-04-21T21:27:03Z</dcterms:created>
  <dcterms:modified xsi:type="dcterms:W3CDTF">2011-12-20T23:16:47Z</dcterms:modified>
  <cp:category/>
  <cp:version/>
  <cp:contentType/>
  <cp:contentStatus/>
</cp:coreProperties>
</file>