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15" activeTab="0"/>
  </bookViews>
  <sheets>
    <sheet name="Operating" sheetId="1" r:id="rId1"/>
    <sheet name="Athl Rel Oper" sheetId="2" r:id="rId2"/>
    <sheet name="BalSheet" sheetId="3" r:id="rId3"/>
  </sheets>
  <definedNames>
    <definedName name="\A">'Operating'!#REF!</definedName>
    <definedName name="\B">'Operating'!#REF!</definedName>
    <definedName name="\P">'Operating'!#REF!</definedName>
    <definedName name="ATHL">'Operating'!$A$16:$T$108</definedName>
    <definedName name="ATHLHEADER">'Operating'!$A$3:$T$14</definedName>
    <definedName name="ATHLREL">'Operating'!$Z$109:$AW$143</definedName>
    <definedName name="BALSHT">'Operating'!$BH$201:$BL$250</definedName>
    <definedName name="_xlnm.Print_Area" localSheetId="0">'Operating'!$A$1:$T$89</definedName>
    <definedName name="_xlnm.Print_Titles" localSheetId="0">'Operating'!$1:$15</definedName>
  </definedNames>
  <calcPr fullCalcOnLoad="1"/>
</workbook>
</file>

<file path=xl/sharedStrings.xml><?xml version="1.0" encoding="utf-8"?>
<sst xmlns="http://schemas.openxmlformats.org/spreadsheetml/2006/main" count="152" uniqueCount="117">
  <si>
    <t>Revenues</t>
  </si>
  <si>
    <t>Expenditures</t>
  </si>
  <si>
    <t>Related</t>
  </si>
  <si>
    <t>Salaries</t>
  </si>
  <si>
    <t>Wages</t>
  </si>
  <si>
    <t>Benefits</t>
  </si>
  <si>
    <t>Expenses</t>
  </si>
  <si>
    <t xml:space="preserve"> P &amp; I</t>
  </si>
  <si>
    <t>Total</t>
  </si>
  <si>
    <t xml:space="preserve"> </t>
  </si>
  <si>
    <t>Cost of</t>
  </si>
  <si>
    <t>Sales &amp;</t>
  </si>
  <si>
    <t>over</t>
  </si>
  <si>
    <t>Services</t>
  </si>
  <si>
    <t>ATHLETICS</t>
  </si>
  <si>
    <t>Assets:</t>
  </si>
  <si>
    <t>Liabilities:</t>
  </si>
  <si>
    <t>ANALYSIS OF CHANGES IN FUND BALANCES</t>
  </si>
  <si>
    <t xml:space="preserve">  Operating fund balance -</t>
  </si>
  <si>
    <t xml:space="preserve">  Equipment renewals and replacements -</t>
  </si>
  <si>
    <t>Depreciation</t>
  </si>
  <si>
    <t>ANALYSIS C-2B1                                                            ANALYSIS OF REVENUES AND EXPENDITURES                                                              ANALYSIS C-2B1</t>
  </si>
  <si>
    <t>Tiger gift center</t>
  </si>
  <si>
    <t>Concessions</t>
  </si>
  <si>
    <t>Electronic media</t>
  </si>
  <si>
    <t xml:space="preserve">   Total</t>
  </si>
  <si>
    <t xml:space="preserve">  Cash and investments</t>
  </si>
  <si>
    <t xml:space="preserve">  Accounts receivable </t>
  </si>
  <si>
    <t xml:space="preserve">  Inventories </t>
  </si>
  <si>
    <t xml:space="preserve">  Deferred charges and prepaid expenses </t>
  </si>
  <si>
    <t xml:space="preserve">      Total assets</t>
  </si>
  <si>
    <t xml:space="preserve">  Accounts payable</t>
  </si>
  <si>
    <t xml:space="preserve">  Deferred revenue</t>
  </si>
  <si>
    <t xml:space="preserve">      Total liabilities </t>
  </si>
  <si>
    <t xml:space="preserve">    Balance at July 1 </t>
  </si>
  <si>
    <t xml:space="preserve">    Revenues over/(under) expenditures</t>
  </si>
  <si>
    <t xml:space="preserve">    Transfers to restricted fund</t>
  </si>
  <si>
    <t xml:space="preserve">    Depreciation charges transferred</t>
  </si>
  <si>
    <t xml:space="preserve">    Equipment purchases </t>
  </si>
  <si>
    <t xml:space="preserve">ANALYSIS C-2B1                                                        NET REVENUES OF OTHER ATHLETIC-RELATED ACTIVITIES                                                      ANALYSIS C-2B1  </t>
  </si>
  <si>
    <t xml:space="preserve">ANALYSIS C-2B1                                   STATEMENT OF NET ASSETS                                   ANALYSIS C-2B1  </t>
  </si>
  <si>
    <t>Scholarships</t>
  </si>
  <si>
    <t>LOUISIANA STATE UNIVERSITY</t>
  </si>
  <si>
    <t xml:space="preserve">         Net assets </t>
  </si>
  <si>
    <t>Fund balances:</t>
  </si>
  <si>
    <t xml:space="preserve">         Total fund balances</t>
  </si>
  <si>
    <t xml:space="preserve">      Total operating fund balance </t>
  </si>
  <si>
    <t xml:space="preserve">      Total equipment r&amp;r fund balance </t>
  </si>
  <si>
    <t>Utilities &amp;</t>
  </si>
  <si>
    <t>Supplies &amp;</t>
  </si>
  <si>
    <t>Goods Sold</t>
  </si>
  <si>
    <t xml:space="preserve">   Baseball</t>
  </si>
  <si>
    <t>Administration -</t>
  </si>
  <si>
    <t xml:space="preserve">   Athletic administration</t>
  </si>
  <si>
    <t xml:space="preserve">   Debt service</t>
  </si>
  <si>
    <t xml:space="preserve">   Event management</t>
  </si>
  <si>
    <t xml:space="preserve">   Facilities management</t>
  </si>
  <si>
    <t xml:space="preserve">   Insurance and legal</t>
  </si>
  <si>
    <t xml:space="preserve">   Interest on endowed scholarships</t>
  </si>
  <si>
    <t xml:space="preserve">   Interest on investments</t>
  </si>
  <si>
    <t xml:space="preserve">   Marketing and promotion</t>
  </si>
  <si>
    <t xml:space="preserve">   Miscellaneous</t>
  </si>
  <si>
    <t xml:space="preserve">   Net revenue from related activities</t>
  </si>
  <si>
    <t xml:space="preserve">   Sports information office</t>
  </si>
  <si>
    <t xml:space="preserve">   Ticket office</t>
  </si>
  <si>
    <t xml:space="preserve">   Tradition fund</t>
  </si>
  <si>
    <t xml:space="preserve">   Video support</t>
  </si>
  <si>
    <t xml:space="preserve">      Total administration</t>
  </si>
  <si>
    <t xml:space="preserve">Team sports - </t>
  </si>
  <si>
    <t xml:space="preserve">   Football</t>
  </si>
  <si>
    <t xml:space="preserve">   Softball</t>
  </si>
  <si>
    <t xml:space="preserve">   Swimming</t>
  </si>
  <si>
    <t xml:space="preserve">   Track and field</t>
  </si>
  <si>
    <t xml:space="preserve">      Total team sports</t>
  </si>
  <si>
    <t>Team support -</t>
  </si>
  <si>
    <t xml:space="preserve">   Band</t>
  </si>
  <si>
    <t xml:space="preserve">   Spirit squad</t>
  </si>
  <si>
    <t xml:space="preserve">   Equipment rooms</t>
  </si>
  <si>
    <t xml:space="preserve">   Training rooms</t>
  </si>
  <si>
    <t xml:space="preserve">   Weight rooms</t>
  </si>
  <si>
    <t xml:space="preserve">      Total team support</t>
  </si>
  <si>
    <t>Total prior to nonrecurring items</t>
  </si>
  <si>
    <t xml:space="preserve">   Hosted events --</t>
  </si>
  <si>
    <t xml:space="preserve">      Baseball</t>
  </si>
  <si>
    <t xml:space="preserve">      Softball</t>
  </si>
  <si>
    <t xml:space="preserve">      Track and field</t>
  </si>
  <si>
    <t xml:space="preserve">          Total hosted events</t>
  </si>
  <si>
    <t xml:space="preserve">   Post season activity --</t>
  </si>
  <si>
    <t xml:space="preserve">      Football</t>
  </si>
  <si>
    <t xml:space="preserve">      Swimming</t>
  </si>
  <si>
    <t xml:space="preserve">          Total post season activity</t>
  </si>
  <si>
    <t xml:space="preserve">          Total</t>
  </si>
  <si>
    <t>Total nonrecurring items</t>
  </si>
  <si>
    <t xml:space="preserve">Nonrecurring items - </t>
  </si>
  <si>
    <t xml:space="preserve">   SEC distribution</t>
  </si>
  <si>
    <t xml:space="preserve">   Basketball - Men's</t>
  </si>
  <si>
    <t xml:space="preserve">   Basketball - Women's</t>
  </si>
  <si>
    <t xml:space="preserve">   Golf - Men's</t>
  </si>
  <si>
    <t xml:space="preserve">   Golf - Women's</t>
  </si>
  <si>
    <t xml:space="preserve">   Gymnastics - Women's</t>
  </si>
  <si>
    <t xml:space="preserve">   Soccer - Women's</t>
  </si>
  <si>
    <t xml:space="preserve">   Tennis - Men's</t>
  </si>
  <si>
    <t xml:space="preserve">   Tennis - Women's</t>
  </si>
  <si>
    <t xml:space="preserve">   Volleyball - Women's</t>
  </si>
  <si>
    <t xml:space="preserve">      Basketball - Men's</t>
  </si>
  <si>
    <t xml:space="preserve">      Basketball - Women's</t>
  </si>
  <si>
    <t xml:space="preserve">      Gymnastics - Women's</t>
  </si>
  <si>
    <t xml:space="preserve">      Tennis - Men's</t>
  </si>
  <si>
    <t xml:space="preserve">      Golf - Men's</t>
  </si>
  <si>
    <t xml:space="preserve">      Golf - Women's</t>
  </si>
  <si>
    <t xml:space="preserve">      Tennis - Women's</t>
  </si>
  <si>
    <t xml:space="preserve">      Volleyball - Women's</t>
  </si>
  <si>
    <t xml:space="preserve">      Soccer - Women's</t>
  </si>
  <si>
    <t>FOR THE YEAR ENDED JUNE 30, 2008</t>
  </si>
  <si>
    <t>AS OF JUNE 30, 2008</t>
  </si>
  <si>
    <t>JUNE 30, 2008</t>
  </si>
  <si>
    <t xml:space="preserve">    Net transfers (to)/from plant fund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</si>
</sst>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46">
    <font>
      <sz val="8"/>
      <name val="Courier"/>
      <family val="0"/>
    </font>
    <font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Courier"/>
      <family val="3"/>
    </font>
    <font>
      <b/>
      <sz val="9"/>
      <name val="Arial"/>
      <family val="2"/>
    </font>
    <font>
      <sz val="9"/>
      <color indexed="20"/>
      <name val="Arial"/>
      <family val="2"/>
    </font>
    <font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28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37" fontId="0" fillId="0" borderId="0" xfId="0" applyAlignment="1">
      <alignment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3" fillId="0" borderId="0" xfId="0" applyFont="1" applyAlignment="1" applyProtection="1">
      <alignment vertical="center"/>
      <protection/>
    </xf>
    <xf numFmtId="37" fontId="3" fillId="0" borderId="0" xfId="0" applyFont="1" applyAlignment="1">
      <alignment vertical="center"/>
    </xf>
    <xf numFmtId="37" fontId="2" fillId="0" borderId="10" xfId="0" applyFont="1" applyBorder="1" applyAlignment="1" applyProtection="1">
      <alignment horizontal="center" vertical="center"/>
      <protection/>
    </xf>
    <xf numFmtId="37" fontId="2" fillId="0" borderId="0" xfId="0" applyFont="1" applyBorder="1" applyAlignment="1" applyProtection="1">
      <alignment vertical="center"/>
      <protection/>
    </xf>
    <xf numFmtId="37" fontId="2" fillId="0" borderId="0" xfId="0" applyFont="1" applyBorder="1" applyAlignment="1" applyProtection="1">
      <alignment horizontal="center" vertical="center"/>
      <protection/>
    </xf>
    <xf numFmtId="37" fontId="2" fillId="0" borderId="11" xfId="0" applyFont="1" applyBorder="1" applyAlignment="1" applyProtection="1">
      <alignment horizontal="center" vertical="center"/>
      <protection/>
    </xf>
    <xf numFmtId="167" fontId="2" fillId="0" borderId="0" xfId="42" applyNumberFormat="1" applyFont="1" applyAlignment="1" applyProtection="1">
      <alignment vertical="center"/>
      <protection/>
    </xf>
    <xf numFmtId="37" fontId="4" fillId="33" borderId="0" xfId="0" applyFont="1" applyFill="1" applyBorder="1" applyAlignment="1" applyProtection="1">
      <alignment vertical="center"/>
      <protection/>
    </xf>
    <xf numFmtId="37" fontId="4" fillId="33" borderId="12" xfId="0" applyFont="1" applyFill="1" applyBorder="1" applyAlignment="1" applyProtection="1">
      <alignment horizontal="center" vertical="center"/>
      <protection/>
    </xf>
    <xf numFmtId="37" fontId="3" fillId="0" borderId="0" xfId="0" applyNumberFormat="1" applyFont="1" applyAlignment="1" applyProtection="1">
      <alignment vertical="center"/>
      <protection/>
    </xf>
    <xf numFmtId="167" fontId="2" fillId="0" borderId="0" xfId="42" applyNumberFormat="1" applyFont="1" applyBorder="1" applyAlignment="1" applyProtection="1">
      <alignment vertical="center"/>
      <protection/>
    </xf>
    <xf numFmtId="37" fontId="3" fillId="0" borderId="0" xfId="0" applyFont="1" applyBorder="1" applyAlignment="1" applyProtection="1">
      <alignment vertical="center"/>
      <protection/>
    </xf>
    <xf numFmtId="37" fontId="2" fillId="0" borderId="0" xfId="0" applyFont="1" applyBorder="1" applyAlignment="1" applyProtection="1">
      <alignment horizontal="right" vertical="center"/>
      <protection/>
    </xf>
    <xf numFmtId="5" fontId="2" fillId="0" borderId="0" xfId="0" applyNumberFormat="1" applyFont="1" applyBorder="1" applyAlignment="1" applyProtection="1">
      <alignment vertical="center"/>
      <protection/>
    </xf>
    <xf numFmtId="37" fontId="2" fillId="0" borderId="0" xfId="0" applyNumberFormat="1" applyFont="1" applyBorder="1" applyAlignment="1" applyProtection="1">
      <alignment vertical="center"/>
      <protection/>
    </xf>
    <xf numFmtId="37" fontId="3" fillId="0" borderId="0" xfId="0" applyFont="1" applyBorder="1" applyAlignment="1" applyProtection="1">
      <alignment horizontal="center" vertical="center"/>
      <protection/>
    </xf>
    <xf numFmtId="37" fontId="3" fillId="0" borderId="0" xfId="0" applyFont="1" applyBorder="1" applyAlignment="1" applyProtection="1">
      <alignment horizontal="right" vertical="center"/>
      <protection/>
    </xf>
    <xf numFmtId="5" fontId="3" fillId="0" borderId="0" xfId="0" applyNumberFormat="1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4" fillId="33" borderId="13" xfId="0" applyFont="1" applyFill="1" applyBorder="1" applyAlignment="1" applyProtection="1">
      <alignment vertical="center"/>
      <protection/>
    </xf>
    <xf numFmtId="37" fontId="4" fillId="33" borderId="14" xfId="0" applyFont="1" applyFill="1" applyBorder="1" applyAlignment="1" applyProtection="1">
      <alignment horizontal="center" vertical="center"/>
      <protection/>
    </xf>
    <xf numFmtId="37" fontId="4" fillId="33" borderId="15" xfId="0" applyFont="1" applyFill="1" applyBorder="1" applyAlignment="1" applyProtection="1">
      <alignment vertical="center"/>
      <protection/>
    </xf>
    <xf numFmtId="37" fontId="4" fillId="33" borderId="16" xfId="0" applyFont="1" applyFill="1" applyBorder="1" applyAlignment="1" applyProtection="1">
      <alignment vertical="center"/>
      <protection/>
    </xf>
    <xf numFmtId="37" fontId="4" fillId="33" borderId="17" xfId="0" applyFont="1" applyFill="1" applyBorder="1" applyAlignment="1" applyProtection="1">
      <alignment vertical="center"/>
      <protection/>
    </xf>
    <xf numFmtId="37" fontId="4" fillId="33" borderId="18" xfId="0" applyFont="1" applyFill="1" applyBorder="1" applyAlignment="1" applyProtection="1">
      <alignment vertical="center"/>
      <protection/>
    </xf>
    <xf numFmtId="37" fontId="4" fillId="33" borderId="19" xfId="0" applyFont="1" applyFill="1" applyBorder="1" applyAlignment="1" applyProtection="1">
      <alignment horizontal="center" vertical="center"/>
      <protection/>
    </xf>
    <xf numFmtId="37" fontId="2" fillId="34" borderId="0" xfId="0" applyFont="1" applyFill="1" applyAlignment="1" applyProtection="1">
      <alignment vertical="center"/>
      <protection/>
    </xf>
    <xf numFmtId="37" fontId="3" fillId="34" borderId="0" xfId="0" applyFont="1" applyFill="1" applyAlignment="1">
      <alignment vertical="center"/>
    </xf>
    <xf numFmtId="167" fontId="2" fillId="34" borderId="0" xfId="42" applyNumberFormat="1" applyFont="1" applyFill="1" applyAlignment="1" applyProtection="1">
      <alignment vertical="center"/>
      <protection/>
    </xf>
    <xf numFmtId="167" fontId="2" fillId="34" borderId="10" xfId="42" applyNumberFormat="1" applyFont="1" applyFill="1" applyBorder="1" applyAlignment="1" applyProtection="1">
      <alignment vertical="center"/>
      <protection/>
    </xf>
    <xf numFmtId="0" fontId="2" fillId="0" borderId="0" xfId="42" applyNumberFormat="1" applyFont="1" applyAlignment="1" applyProtection="1">
      <alignment horizontal="left" vertical="center"/>
      <protection/>
    </xf>
    <xf numFmtId="37" fontId="3" fillId="0" borderId="0" xfId="0" applyFont="1" applyBorder="1" applyAlignment="1">
      <alignment vertical="center"/>
    </xf>
    <xf numFmtId="37" fontId="4" fillId="33" borderId="13" xfId="0" applyFont="1" applyFill="1" applyBorder="1" applyAlignment="1">
      <alignment vertical="center"/>
    </xf>
    <xf numFmtId="37" fontId="4" fillId="33" borderId="14" xfId="0" applyFont="1" applyFill="1" applyBorder="1" applyAlignment="1" applyProtection="1">
      <alignment vertical="center"/>
      <protection/>
    </xf>
    <xf numFmtId="37" fontId="4" fillId="33" borderId="15" xfId="0" applyFont="1" applyFill="1" applyBorder="1" applyAlignment="1">
      <alignment vertical="center"/>
    </xf>
    <xf numFmtId="37" fontId="4" fillId="33" borderId="12" xfId="0" applyFont="1" applyFill="1" applyBorder="1" applyAlignment="1" applyProtection="1">
      <alignment vertical="center"/>
      <protection/>
    </xf>
    <xf numFmtId="37" fontId="4" fillId="33" borderId="17" xfId="0" applyFont="1" applyFill="1" applyBorder="1" applyAlignment="1">
      <alignment vertical="center"/>
    </xf>
    <xf numFmtId="37" fontId="4" fillId="33" borderId="19" xfId="0" applyFont="1" applyFill="1" applyBorder="1" applyAlignment="1" applyProtection="1">
      <alignment vertical="center"/>
      <protection/>
    </xf>
    <xf numFmtId="165" fontId="2" fillId="34" borderId="0" xfId="44" applyNumberFormat="1" applyFont="1" applyFill="1" applyAlignment="1" applyProtection="1">
      <alignment vertical="center"/>
      <protection/>
    </xf>
    <xf numFmtId="0" fontId="2" fillId="34" borderId="0" xfId="42" applyNumberFormat="1" applyFont="1" applyFill="1" applyAlignment="1" applyProtection="1">
      <alignment horizontal="left" vertical="center"/>
      <protection/>
    </xf>
    <xf numFmtId="37" fontId="6" fillId="0" borderId="0" xfId="0" applyFont="1" applyAlignment="1">
      <alignment vertical="center"/>
    </xf>
    <xf numFmtId="37" fontId="6" fillId="0" borderId="0" xfId="0" applyFont="1" applyAlignment="1" applyProtection="1">
      <alignment vertical="center"/>
      <protection/>
    </xf>
    <xf numFmtId="37" fontId="6" fillId="0" borderId="0" xfId="0" applyFont="1" applyAlignment="1" applyProtection="1">
      <alignment horizontal="center" vertical="center"/>
      <protection/>
    </xf>
    <xf numFmtId="37" fontId="0" fillId="0" borderId="0" xfId="0" applyAlignment="1">
      <alignment horizontal="center" vertical="center"/>
    </xf>
    <xf numFmtId="5" fontId="3" fillId="0" borderId="0" xfId="0" applyNumberFormat="1" applyFont="1" applyAlignment="1" applyProtection="1">
      <alignment vertical="center"/>
      <protection/>
    </xf>
    <xf numFmtId="37" fontId="7" fillId="33" borderId="0" xfId="0" applyFont="1" applyFill="1" applyAlignment="1">
      <alignment vertical="center"/>
    </xf>
    <xf numFmtId="37" fontId="4" fillId="33" borderId="0" xfId="0" applyFont="1" applyFill="1" applyAlignment="1">
      <alignment vertical="center"/>
    </xf>
    <xf numFmtId="37" fontId="7" fillId="33" borderId="15" xfId="0" applyFont="1" applyFill="1" applyBorder="1" applyAlignment="1">
      <alignment vertical="center"/>
    </xf>
    <xf numFmtId="37" fontId="7" fillId="33" borderId="13" xfId="0" applyFont="1" applyFill="1" applyBorder="1" applyAlignment="1">
      <alignment vertical="center"/>
    </xf>
    <xf numFmtId="37" fontId="4" fillId="33" borderId="0" xfId="0" applyFont="1" applyFill="1" applyBorder="1" applyAlignment="1">
      <alignment vertical="center"/>
    </xf>
    <xf numFmtId="37" fontId="8" fillId="33" borderId="14" xfId="0" applyFont="1" applyFill="1" applyBorder="1" applyAlignment="1">
      <alignment horizontal="center" vertical="center"/>
    </xf>
    <xf numFmtId="37" fontId="4" fillId="33" borderId="14" xfId="0" applyFont="1" applyFill="1" applyBorder="1" applyAlignment="1">
      <alignment vertical="center"/>
    </xf>
    <xf numFmtId="37" fontId="7" fillId="33" borderId="15" xfId="0" applyFont="1" applyFill="1" applyBorder="1" applyAlignment="1" applyProtection="1">
      <alignment vertical="center"/>
      <protection/>
    </xf>
    <xf numFmtId="37" fontId="7" fillId="33" borderId="13" xfId="0" applyFont="1" applyFill="1" applyBorder="1" applyAlignment="1" applyProtection="1">
      <alignment vertical="center"/>
      <protection/>
    </xf>
    <xf numFmtId="37" fontId="7" fillId="33" borderId="13" xfId="0" applyNumberFormat="1" applyFont="1" applyFill="1" applyBorder="1" applyAlignment="1" applyProtection="1">
      <alignment vertical="center"/>
      <protection/>
    </xf>
    <xf numFmtId="37" fontId="7" fillId="33" borderId="17" xfId="0" applyFont="1" applyFill="1" applyBorder="1" applyAlignment="1" applyProtection="1">
      <alignment vertical="center"/>
      <protection/>
    </xf>
    <xf numFmtId="37" fontId="7" fillId="33" borderId="17" xfId="0" applyFont="1" applyFill="1" applyBorder="1" applyAlignment="1">
      <alignment vertical="center"/>
    </xf>
    <xf numFmtId="37" fontId="4" fillId="33" borderId="18" xfId="0" applyFont="1" applyFill="1" applyBorder="1" applyAlignment="1">
      <alignment vertical="center"/>
    </xf>
    <xf numFmtId="37" fontId="8" fillId="33" borderId="19" xfId="0" applyFont="1" applyFill="1" applyBorder="1" applyAlignment="1">
      <alignment horizontal="center" vertical="center"/>
    </xf>
    <xf numFmtId="165" fontId="2" fillId="34" borderId="20" xfId="44" applyNumberFormat="1" applyFont="1" applyFill="1" applyBorder="1" applyAlignment="1" applyProtection="1">
      <alignment vertical="center"/>
      <protection/>
    </xf>
    <xf numFmtId="37" fontId="2" fillId="0" borderId="0" xfId="0" applyFont="1" applyFill="1" applyAlignment="1" applyProtection="1">
      <alignment vertical="center"/>
      <protection/>
    </xf>
    <xf numFmtId="167" fontId="2" fillId="0" borderId="0" xfId="42" applyNumberFormat="1" applyFont="1" applyFill="1" applyAlignment="1" applyProtection="1">
      <alignment vertical="center"/>
      <protection/>
    </xf>
    <xf numFmtId="37" fontId="3" fillId="0" borderId="0" xfId="0" applyFont="1" applyFill="1" applyAlignment="1" applyProtection="1">
      <alignment vertical="center"/>
      <protection/>
    </xf>
    <xf numFmtId="37" fontId="3" fillId="0" borderId="0" xfId="0" applyFont="1" applyFill="1" applyAlignment="1">
      <alignment vertical="center"/>
    </xf>
    <xf numFmtId="167" fontId="3" fillId="0" borderId="11" xfId="42" applyNumberFormat="1" applyFont="1" applyFill="1" applyBorder="1" applyAlignment="1" applyProtection="1">
      <alignment vertical="center"/>
      <protection/>
    </xf>
    <xf numFmtId="167" fontId="3" fillId="0" borderId="0" xfId="42" applyNumberFormat="1" applyFont="1" applyFill="1" applyAlignment="1" applyProtection="1">
      <alignment vertical="center"/>
      <protection/>
    </xf>
    <xf numFmtId="165" fontId="3" fillId="0" borderId="20" xfId="44" applyNumberFormat="1" applyFont="1" applyFill="1" applyBorder="1" applyAlignment="1" applyProtection="1">
      <alignment vertical="center"/>
      <protection/>
    </xf>
    <xf numFmtId="167" fontId="2" fillId="0" borderId="0" xfId="42" applyNumberFormat="1" applyFont="1" applyFill="1" applyBorder="1" applyAlignment="1" applyProtection="1">
      <alignment vertical="center"/>
      <protection/>
    </xf>
    <xf numFmtId="167" fontId="2" fillId="0" borderId="10" xfId="42" applyNumberFormat="1" applyFont="1" applyFill="1" applyBorder="1" applyAlignment="1" applyProtection="1">
      <alignment vertical="center"/>
      <protection/>
    </xf>
    <xf numFmtId="37" fontId="2" fillId="0" borderId="0" xfId="0" applyFont="1" applyFill="1" applyBorder="1" applyAlignment="1" applyProtection="1">
      <alignment vertical="center"/>
      <protection/>
    </xf>
    <xf numFmtId="37" fontId="3" fillId="0" borderId="0" xfId="0" applyFont="1" applyFill="1" applyBorder="1" applyAlignment="1" applyProtection="1">
      <alignment vertical="center"/>
      <protection/>
    </xf>
    <xf numFmtId="167" fontId="3" fillId="0" borderId="0" xfId="42" applyNumberFormat="1" applyFont="1" applyFill="1" applyBorder="1" applyAlignment="1" applyProtection="1">
      <alignment vertical="center"/>
      <protection/>
    </xf>
    <xf numFmtId="167" fontId="2" fillId="0" borderId="21" xfId="42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167" fontId="3" fillId="0" borderId="22" xfId="42" applyNumberFormat="1" applyFont="1" applyFill="1" applyBorder="1" applyAlignment="1" applyProtection="1">
      <alignment vertical="center"/>
      <protection/>
    </xf>
    <xf numFmtId="165" fontId="2" fillId="0" borderId="0" xfId="44" applyNumberFormat="1" applyFont="1" applyFill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/>
    </xf>
    <xf numFmtId="167" fontId="2" fillId="0" borderId="0" xfId="42" applyNumberFormat="1" applyFont="1" applyFill="1" applyBorder="1" applyAlignment="1" applyProtection="1">
      <alignment horizontal="center" vertical="center"/>
      <protection/>
    </xf>
    <xf numFmtId="165" fontId="3" fillId="0" borderId="0" xfId="44" applyNumberFormat="1" applyFont="1" applyFill="1" applyAlignment="1" applyProtection="1">
      <alignment vertical="center"/>
      <protection/>
    </xf>
    <xf numFmtId="167" fontId="3" fillId="0" borderId="10" xfId="42" applyNumberFormat="1" applyFont="1" applyFill="1" applyBorder="1" applyAlignment="1" applyProtection="1">
      <alignment vertical="center"/>
      <protection/>
    </xf>
    <xf numFmtId="42" fontId="2" fillId="0" borderId="23" xfId="42" applyNumberFormat="1" applyFont="1" applyFill="1" applyBorder="1" applyAlignment="1" applyProtection="1">
      <alignment vertical="center"/>
      <protection/>
    </xf>
    <xf numFmtId="43" fontId="2" fillId="0" borderId="0" xfId="42" applyFont="1" applyFill="1" applyAlignment="1" applyProtection="1">
      <alignment vertical="center"/>
      <protection/>
    </xf>
    <xf numFmtId="43" fontId="2" fillId="0" borderId="0" xfId="42" applyFont="1" applyFill="1" applyBorder="1" applyAlignment="1" applyProtection="1">
      <alignment vertical="center"/>
      <protection/>
    </xf>
    <xf numFmtId="43" fontId="3" fillId="0" borderId="0" xfId="42" applyFont="1" applyFill="1" applyBorder="1" applyAlignment="1" applyProtection="1">
      <alignment vertical="center"/>
      <protection/>
    </xf>
    <xf numFmtId="43" fontId="3" fillId="0" borderId="0" xfId="42" applyFont="1" applyFill="1" applyAlignment="1" applyProtection="1">
      <alignment vertical="center"/>
      <protection/>
    </xf>
    <xf numFmtId="43" fontId="3" fillId="0" borderId="0" xfId="42" applyFont="1" applyFill="1" applyAlignment="1">
      <alignment vertical="center"/>
    </xf>
    <xf numFmtId="37" fontId="4" fillId="33" borderId="16" xfId="0" applyFont="1" applyFill="1" applyBorder="1" applyAlignment="1" applyProtection="1">
      <alignment horizontal="center" vertical="center"/>
      <protection/>
    </xf>
    <xf numFmtId="37" fontId="4" fillId="33" borderId="0" xfId="0" applyFont="1" applyFill="1" applyBorder="1" applyAlignment="1" applyProtection="1">
      <alignment horizontal="center" vertical="center"/>
      <protection/>
    </xf>
    <xf numFmtId="37" fontId="4" fillId="33" borderId="18" xfId="0" applyFont="1" applyFill="1" applyBorder="1" applyAlignment="1" applyProtection="1">
      <alignment horizontal="center" vertical="center"/>
      <protection/>
    </xf>
    <xf numFmtId="37" fontId="2" fillId="0" borderId="10" xfId="0" applyFont="1" applyBorder="1" applyAlignment="1" applyProtection="1">
      <alignment horizontal="center" vertical="center"/>
      <protection/>
    </xf>
    <xf numFmtId="37" fontId="5" fillId="33" borderId="0" xfId="0" applyFont="1" applyFill="1" applyBorder="1" applyAlignment="1">
      <alignment vertical="center"/>
    </xf>
    <xf numFmtId="37" fontId="5" fillId="33" borderId="18" xfId="0" applyFont="1" applyFill="1" applyBorder="1" applyAlignment="1">
      <alignment vertical="center"/>
    </xf>
    <xf numFmtId="37" fontId="0" fillId="0" borderId="0" xfId="0" applyBorder="1" applyAlignment="1">
      <alignment horizontal="center" vertical="center"/>
    </xf>
    <xf numFmtId="37" fontId="0" fillId="0" borderId="18" xfId="0" applyBorder="1" applyAlignment="1">
      <alignment horizontal="center" vertical="center"/>
    </xf>
    <xf numFmtId="37" fontId="0" fillId="0" borderId="0" xfId="0" applyAlignment="1">
      <alignment vertical="center"/>
    </xf>
    <xf numFmtId="37" fontId="0" fillId="0" borderId="18" xfId="0" applyBorder="1" applyAlignment="1">
      <alignment vertical="center"/>
    </xf>
    <xf numFmtId="37" fontId="44" fillId="0" borderId="0" xfId="0" applyFont="1" applyAlignment="1" applyProtection="1">
      <alignment horizontal="center" vertical="center"/>
      <protection/>
    </xf>
    <xf numFmtId="37" fontId="45" fillId="0" borderId="0" xfId="0" applyFont="1" applyAlignment="1" applyProtection="1">
      <alignment horizontal="center" vertical="center"/>
      <protection/>
    </xf>
    <xf numFmtId="37" fontId="8" fillId="33" borderId="0" xfId="0" applyFont="1" applyFill="1" applyBorder="1" applyAlignment="1">
      <alignment horizontal="center" vertical="center"/>
    </xf>
    <xf numFmtId="37" fontId="8" fillId="33" borderId="18" xfId="0" applyFont="1" applyFill="1" applyBorder="1" applyAlignment="1">
      <alignment horizontal="center" vertical="center"/>
    </xf>
    <xf numFmtId="37" fontId="4" fillId="33" borderId="16" xfId="0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BS251"/>
  <sheetViews>
    <sheetView showGridLines="0" tabSelected="1" workbookViewId="0" topLeftCell="A1">
      <selection activeCell="A1" sqref="A1"/>
    </sheetView>
  </sheetViews>
  <sheetFormatPr defaultColWidth="11.57421875" defaultRowHeight="12"/>
  <cols>
    <col min="1" max="1" width="33.00390625" style="1" bestFit="1" customWidth="1"/>
    <col min="2" max="2" width="13.57421875" style="1" customWidth="1"/>
    <col min="3" max="3" width="1.1484375" style="1" customWidth="1"/>
    <col min="4" max="4" width="12.57421875" style="1" customWidth="1"/>
    <col min="5" max="5" width="1.1484375" style="1" customWidth="1"/>
    <col min="6" max="6" width="11.421875" style="1" customWidth="1"/>
    <col min="7" max="7" width="1.1484375" style="1" customWidth="1"/>
    <col min="8" max="8" width="11.7109375" style="1" customWidth="1"/>
    <col min="9" max="9" width="1.1484375" style="1" customWidth="1"/>
    <col min="10" max="10" width="13.28125" style="1" customWidth="1"/>
    <col min="11" max="11" width="1.1484375" style="1" customWidth="1"/>
    <col min="12" max="12" width="12.28125" style="1" customWidth="1"/>
    <col min="13" max="13" width="1.1484375" style="1" customWidth="1"/>
    <col min="14" max="14" width="12.140625" style="1" customWidth="1"/>
    <col min="15" max="15" width="1.1484375" style="1" customWidth="1"/>
    <col min="16" max="16" width="10.00390625" style="1" bestFit="1" customWidth="1"/>
    <col min="17" max="17" width="1.1484375" style="1" customWidth="1"/>
    <col min="18" max="18" width="12.421875" style="1" customWidth="1"/>
    <col min="19" max="19" width="1.421875" style="1" customWidth="1"/>
    <col min="20" max="20" width="13.28125" style="1" customWidth="1"/>
    <col min="21" max="21" width="1.7109375" style="1" bestFit="1" customWidth="1"/>
    <col min="22" max="23" width="1.7109375" style="3" bestFit="1" customWidth="1"/>
    <col min="24" max="25" width="11.57421875" style="3" customWidth="1"/>
    <col min="26" max="26" width="2.57421875" style="1" customWidth="1"/>
    <col min="27" max="27" width="13.57421875" style="1" customWidth="1"/>
    <col min="28" max="28" width="4.57421875" style="1" customWidth="1"/>
    <col min="29" max="29" width="8.57421875" style="1" customWidth="1"/>
    <col min="30" max="30" width="2.57421875" style="1" customWidth="1"/>
    <col min="31" max="31" width="8.57421875" style="1" customWidth="1"/>
    <col min="32" max="32" width="1.57421875" style="1" customWidth="1"/>
    <col min="33" max="33" width="6.57421875" style="1" customWidth="1"/>
    <col min="34" max="34" width="1.57421875" style="1" customWidth="1"/>
    <col min="35" max="35" width="6.57421875" style="1" customWidth="1"/>
    <col min="36" max="36" width="1.57421875" style="1" customWidth="1"/>
    <col min="37" max="37" width="8.57421875" style="1" customWidth="1"/>
    <col min="38" max="39" width="0" style="1" hidden="1" customWidth="1"/>
    <col min="40" max="40" width="1.57421875" style="1" customWidth="1"/>
    <col min="41" max="41" width="8.57421875" style="1" customWidth="1"/>
    <col min="42" max="42" width="1.57421875" style="1" customWidth="1"/>
    <col min="43" max="43" width="6.57421875" style="1" customWidth="1"/>
    <col min="44" max="44" width="1.57421875" style="1" customWidth="1"/>
    <col min="45" max="45" width="6.57421875" style="1" customWidth="1"/>
    <col min="46" max="46" width="1.57421875" style="1" customWidth="1"/>
    <col min="47" max="47" width="8.57421875" style="1" customWidth="1"/>
    <col min="48" max="48" width="1.57421875" style="1" customWidth="1"/>
    <col min="49" max="49" width="9.57421875" style="1" customWidth="1"/>
    <col min="50" max="50" width="11.57421875" style="1" customWidth="1"/>
    <col min="51" max="59" width="11.57421875" style="3" customWidth="1"/>
    <col min="60" max="60" width="15.57421875" style="3" customWidth="1"/>
    <col min="61" max="61" width="10.57421875" style="3" customWidth="1"/>
    <col min="62" max="62" width="30.57421875" style="3" customWidth="1"/>
    <col min="63" max="63" width="10.57421875" style="3" customWidth="1"/>
    <col min="64" max="64" width="15.57421875" style="3" customWidth="1"/>
    <col min="65" max="71" width="11.57421875" style="3" customWidth="1"/>
    <col min="72" max="16384" width="11.57421875" style="4" customWidth="1"/>
  </cols>
  <sheetData>
    <row r="1" ht="12.75" thickBot="1"/>
    <row r="2" spans="1:20" ht="10.5" customHeight="1">
      <c r="A2" s="24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6"/>
    </row>
    <row r="3" spans="1:20" ht="12">
      <c r="A3" s="89" t="s">
        <v>42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4"/>
    </row>
    <row r="4" spans="1:20" ht="12">
      <c r="A4" s="89" t="s">
        <v>14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1"/>
    </row>
    <row r="5" spans="1:20" ht="8.25" customHeight="1">
      <c r="A5" s="25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27"/>
    </row>
    <row r="6" spans="1:20" ht="12">
      <c r="A6" s="89" t="s">
        <v>21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1:20" ht="12">
      <c r="A7" s="89" t="s">
        <v>113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1"/>
    </row>
    <row r="8" spans="1:20" ht="10.5" customHeight="1" thickBot="1">
      <c r="A8" s="11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8"/>
    </row>
    <row r="11" spans="2:19" ht="12" customHeight="1">
      <c r="B11" s="2" t="s">
        <v>0</v>
      </c>
      <c r="C11" s="2"/>
      <c r="D11" s="92" t="s">
        <v>1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6"/>
    </row>
    <row r="12" spans="2:20" ht="12">
      <c r="B12" s="2"/>
      <c r="J12" s="2"/>
      <c r="K12" s="2"/>
      <c r="L12" s="2"/>
      <c r="M12" s="2"/>
      <c r="P12" s="2"/>
      <c r="Q12" s="2"/>
      <c r="T12" s="2" t="s">
        <v>0</v>
      </c>
    </row>
    <row r="13" spans="2:20" ht="12">
      <c r="B13" s="2" t="s">
        <v>11</v>
      </c>
      <c r="H13" s="2" t="s">
        <v>2</v>
      </c>
      <c r="I13" s="2"/>
      <c r="J13" s="2" t="s">
        <v>49</v>
      </c>
      <c r="K13" s="2"/>
      <c r="L13" s="2" t="s">
        <v>48</v>
      </c>
      <c r="M13" s="2"/>
      <c r="N13" s="2"/>
      <c r="O13" s="2"/>
      <c r="P13" s="7"/>
      <c r="Q13" s="2"/>
      <c r="T13" s="2" t="s">
        <v>12</v>
      </c>
    </row>
    <row r="14" spans="2:20" ht="12">
      <c r="B14" s="8" t="s">
        <v>13</v>
      </c>
      <c r="C14" s="6"/>
      <c r="D14" s="8" t="s">
        <v>3</v>
      </c>
      <c r="E14" s="7"/>
      <c r="F14" s="8" t="s">
        <v>4</v>
      </c>
      <c r="G14" s="7"/>
      <c r="H14" s="8" t="s">
        <v>5</v>
      </c>
      <c r="I14" s="7"/>
      <c r="J14" s="8" t="s">
        <v>6</v>
      </c>
      <c r="K14" s="7"/>
      <c r="L14" s="8" t="s">
        <v>7</v>
      </c>
      <c r="M14" s="7"/>
      <c r="N14" s="8" t="s">
        <v>41</v>
      </c>
      <c r="O14" s="7"/>
      <c r="P14" s="5" t="s">
        <v>20</v>
      </c>
      <c r="Q14" s="7"/>
      <c r="R14" s="8" t="s">
        <v>8</v>
      </c>
      <c r="S14" s="7"/>
      <c r="T14" s="8" t="s">
        <v>1</v>
      </c>
    </row>
    <row r="15" spans="2:20" ht="12"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71" s="66" customFormat="1" ht="13.5" customHeight="1">
      <c r="A16" s="63" t="s">
        <v>52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5"/>
      <c r="W16" s="65"/>
      <c r="X16" s="65"/>
      <c r="Y16" s="65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</row>
    <row r="17" spans="1:71" s="66" customFormat="1" ht="13.5" customHeight="1">
      <c r="A17" s="63" t="s">
        <v>53</v>
      </c>
      <c r="B17" s="78">
        <f>-395+395</f>
        <v>0</v>
      </c>
      <c r="C17" s="78"/>
      <c r="D17" s="78">
        <v>1715143</v>
      </c>
      <c r="E17" s="78"/>
      <c r="F17" s="78">
        <v>359525</v>
      </c>
      <c r="G17" s="78"/>
      <c r="H17" s="78">
        <v>556923</v>
      </c>
      <c r="I17" s="78"/>
      <c r="J17" s="78">
        <v>2497605</v>
      </c>
      <c r="K17" s="78"/>
      <c r="L17" s="78">
        <v>0</v>
      </c>
      <c r="M17" s="78"/>
      <c r="N17" s="78">
        <v>112476</v>
      </c>
      <c r="O17" s="78"/>
      <c r="P17" s="78">
        <v>7002</v>
      </c>
      <c r="Q17" s="78"/>
      <c r="R17" s="78">
        <f aca="true" t="shared" si="0" ref="R17:R24">SUM(D17:P17)</f>
        <v>5248674</v>
      </c>
      <c r="S17" s="78"/>
      <c r="T17" s="78">
        <f aca="true" t="shared" si="1" ref="T17:T24">(+B17-R17)</f>
        <v>-5248674</v>
      </c>
      <c r="U17" s="63"/>
      <c r="V17" s="65"/>
      <c r="W17" s="65"/>
      <c r="X17" s="65"/>
      <c r="Y17" s="65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</row>
    <row r="18" spans="1:71" s="66" customFormat="1" ht="13.5" customHeight="1">
      <c r="A18" s="63" t="s">
        <v>54</v>
      </c>
      <c r="B18" s="64">
        <v>0</v>
      </c>
      <c r="C18" s="64"/>
      <c r="D18" s="64">
        <v>0</v>
      </c>
      <c r="E18" s="64"/>
      <c r="F18" s="64">
        <v>0</v>
      </c>
      <c r="G18" s="64"/>
      <c r="H18" s="64">
        <v>0</v>
      </c>
      <c r="I18" s="64"/>
      <c r="J18" s="64">
        <v>0</v>
      </c>
      <c r="K18" s="64"/>
      <c r="L18" s="64">
        <v>3995179</v>
      </c>
      <c r="M18" s="64"/>
      <c r="N18" s="64">
        <v>0</v>
      </c>
      <c r="O18" s="64"/>
      <c r="P18" s="64">
        <v>0</v>
      </c>
      <c r="Q18" s="64"/>
      <c r="R18" s="64">
        <f t="shared" si="0"/>
        <v>3995179</v>
      </c>
      <c r="S18" s="64"/>
      <c r="T18" s="64">
        <f t="shared" si="1"/>
        <v>-3995179</v>
      </c>
      <c r="U18" s="63"/>
      <c r="V18" s="65"/>
      <c r="W18" s="65"/>
      <c r="X18" s="65"/>
      <c r="Y18" s="65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</row>
    <row r="19" spans="1:71" s="66" customFormat="1" ht="13.5" customHeight="1">
      <c r="A19" s="63" t="s">
        <v>55</v>
      </c>
      <c r="B19" s="64">
        <v>0</v>
      </c>
      <c r="C19" s="64"/>
      <c r="D19" s="64">
        <v>140620</v>
      </c>
      <c r="E19" s="64"/>
      <c r="F19" s="64">
        <f>1041532-1</f>
        <v>1041531</v>
      </c>
      <c r="G19" s="64"/>
      <c r="H19" s="64">
        <v>120664</v>
      </c>
      <c r="I19" s="64"/>
      <c r="J19" s="64">
        <v>1144524</v>
      </c>
      <c r="K19" s="64"/>
      <c r="L19" s="64">
        <v>0</v>
      </c>
      <c r="M19" s="64"/>
      <c r="N19" s="64">
        <v>0</v>
      </c>
      <c r="O19" s="64"/>
      <c r="P19" s="64">
        <v>1239</v>
      </c>
      <c r="Q19" s="64"/>
      <c r="R19" s="64">
        <f t="shared" si="0"/>
        <v>2448578</v>
      </c>
      <c r="S19" s="64"/>
      <c r="T19" s="64">
        <f t="shared" si="1"/>
        <v>-2448578</v>
      </c>
      <c r="U19" s="63"/>
      <c r="V19" s="65"/>
      <c r="W19" s="65"/>
      <c r="X19" s="65"/>
      <c r="Y19" s="65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</row>
    <row r="20" spans="1:71" s="66" customFormat="1" ht="13.5" customHeight="1">
      <c r="A20" s="63" t="s">
        <v>56</v>
      </c>
      <c r="B20" s="64">
        <v>345985</v>
      </c>
      <c r="C20" s="64"/>
      <c r="D20" s="64">
        <f>403522-1</f>
        <v>403521</v>
      </c>
      <c r="E20" s="64"/>
      <c r="F20" s="64">
        <v>1782376</v>
      </c>
      <c r="G20" s="64"/>
      <c r="H20" s="64">
        <v>489286</v>
      </c>
      <c r="I20" s="64"/>
      <c r="J20" s="64">
        <v>7187803</v>
      </c>
      <c r="K20" s="64"/>
      <c r="L20" s="64">
        <f>2626558+1</f>
        <v>2626559</v>
      </c>
      <c r="M20" s="64"/>
      <c r="N20" s="64">
        <v>0</v>
      </c>
      <c r="O20" s="64"/>
      <c r="P20" s="64">
        <v>205212</v>
      </c>
      <c r="Q20" s="64"/>
      <c r="R20" s="64">
        <f t="shared" si="0"/>
        <v>12694757</v>
      </c>
      <c r="S20" s="64"/>
      <c r="T20" s="64">
        <f t="shared" si="1"/>
        <v>-12348772</v>
      </c>
      <c r="U20" s="63"/>
      <c r="V20" s="65"/>
      <c r="W20" s="65"/>
      <c r="X20" s="65"/>
      <c r="Y20" s="65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</row>
    <row r="21" spans="1:71" s="66" customFormat="1" ht="13.5" customHeight="1">
      <c r="A21" s="63" t="s">
        <v>57</v>
      </c>
      <c r="B21" s="64">
        <v>0</v>
      </c>
      <c r="C21" s="64"/>
      <c r="D21" s="64">
        <v>0</v>
      </c>
      <c r="E21" s="64"/>
      <c r="F21" s="64">
        <v>0</v>
      </c>
      <c r="G21" s="64"/>
      <c r="H21" s="64">
        <v>0</v>
      </c>
      <c r="I21" s="64"/>
      <c r="J21" s="64">
        <v>1434448</v>
      </c>
      <c r="K21" s="64"/>
      <c r="L21" s="64">
        <v>0</v>
      </c>
      <c r="M21" s="64"/>
      <c r="N21" s="64">
        <v>0</v>
      </c>
      <c r="O21" s="64"/>
      <c r="P21" s="64">
        <v>0</v>
      </c>
      <c r="Q21" s="64"/>
      <c r="R21" s="64">
        <f t="shared" si="0"/>
        <v>1434448</v>
      </c>
      <c r="S21" s="64"/>
      <c r="T21" s="64">
        <f t="shared" si="1"/>
        <v>-1434448</v>
      </c>
      <c r="U21" s="63"/>
      <c r="V21" s="65"/>
      <c r="W21" s="65"/>
      <c r="X21" s="65"/>
      <c r="Y21" s="65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</row>
    <row r="22" spans="1:71" s="66" customFormat="1" ht="13.5" customHeight="1">
      <c r="A22" s="63" t="s">
        <v>58</v>
      </c>
      <c r="B22" s="64">
        <v>388591</v>
      </c>
      <c r="C22" s="64"/>
      <c r="D22" s="64">
        <v>0</v>
      </c>
      <c r="E22" s="64"/>
      <c r="F22" s="64">
        <v>0</v>
      </c>
      <c r="G22" s="64"/>
      <c r="H22" s="64">
        <v>0</v>
      </c>
      <c r="I22" s="64"/>
      <c r="J22" s="64">
        <v>0</v>
      </c>
      <c r="K22" s="64"/>
      <c r="L22" s="64">
        <v>0</v>
      </c>
      <c r="M22" s="64"/>
      <c r="N22" s="64">
        <v>0</v>
      </c>
      <c r="O22" s="64"/>
      <c r="P22" s="64">
        <v>0</v>
      </c>
      <c r="Q22" s="64"/>
      <c r="R22" s="64">
        <f t="shared" si="0"/>
        <v>0</v>
      </c>
      <c r="S22" s="64"/>
      <c r="T22" s="64">
        <f t="shared" si="1"/>
        <v>388591</v>
      </c>
      <c r="U22" s="63"/>
      <c r="V22" s="65"/>
      <c r="W22" s="65"/>
      <c r="X22" s="65"/>
      <c r="Y22" s="65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</row>
    <row r="23" spans="1:71" s="66" customFormat="1" ht="13.5" customHeight="1">
      <c r="A23" s="63" t="s">
        <v>59</v>
      </c>
      <c r="B23" s="64">
        <v>788050</v>
      </c>
      <c r="C23" s="64"/>
      <c r="D23" s="64">
        <v>0</v>
      </c>
      <c r="E23" s="64"/>
      <c r="F23" s="64">
        <v>0</v>
      </c>
      <c r="G23" s="64"/>
      <c r="H23" s="64">
        <v>0</v>
      </c>
      <c r="I23" s="64"/>
      <c r="J23" s="64">
        <v>0</v>
      </c>
      <c r="K23" s="64"/>
      <c r="L23" s="64">
        <v>0</v>
      </c>
      <c r="M23" s="64"/>
      <c r="N23" s="64">
        <v>0</v>
      </c>
      <c r="O23" s="64"/>
      <c r="P23" s="64">
        <v>0</v>
      </c>
      <c r="Q23" s="64"/>
      <c r="R23" s="64">
        <f t="shared" si="0"/>
        <v>0</v>
      </c>
      <c r="S23" s="64"/>
      <c r="T23" s="64">
        <f t="shared" si="1"/>
        <v>788050</v>
      </c>
      <c r="U23" s="63"/>
      <c r="V23" s="65"/>
      <c r="W23" s="65"/>
      <c r="X23" s="65"/>
      <c r="Y23" s="65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</row>
    <row r="24" spans="1:71" s="66" customFormat="1" ht="13.5" customHeight="1">
      <c r="A24" s="63" t="s">
        <v>60</v>
      </c>
      <c r="B24" s="64">
        <v>2294271</v>
      </c>
      <c r="C24" s="64"/>
      <c r="D24" s="64">
        <v>137167</v>
      </c>
      <c r="E24" s="64"/>
      <c r="F24" s="64">
        <f>1338-1</f>
        <v>1337</v>
      </c>
      <c r="G24" s="64"/>
      <c r="H24" s="64">
        <v>39579</v>
      </c>
      <c r="I24" s="64"/>
      <c r="J24" s="64">
        <f>337676-8385</f>
        <v>329291</v>
      </c>
      <c r="K24" s="64"/>
      <c r="L24" s="64">
        <v>0</v>
      </c>
      <c r="M24" s="64"/>
      <c r="N24" s="64">
        <v>0</v>
      </c>
      <c r="O24" s="64"/>
      <c r="P24" s="64">
        <v>1677</v>
      </c>
      <c r="Q24" s="64"/>
      <c r="R24" s="64">
        <f t="shared" si="0"/>
        <v>509051</v>
      </c>
      <c r="S24" s="64"/>
      <c r="T24" s="64">
        <f t="shared" si="1"/>
        <v>1785220</v>
      </c>
      <c r="U24" s="63"/>
      <c r="V24" s="65"/>
      <c r="W24" s="65"/>
      <c r="X24" s="65"/>
      <c r="Y24" s="65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</row>
    <row r="25" spans="1:71" s="66" customFormat="1" ht="13.5" customHeight="1">
      <c r="A25" s="63" t="s">
        <v>61</v>
      </c>
      <c r="B25" s="64">
        <v>247585</v>
      </c>
      <c r="C25" s="64"/>
      <c r="D25" s="64">
        <v>0</v>
      </c>
      <c r="E25" s="64"/>
      <c r="F25" s="64">
        <v>0</v>
      </c>
      <c r="G25" s="64"/>
      <c r="H25" s="64">
        <v>0</v>
      </c>
      <c r="I25" s="64"/>
      <c r="J25" s="64">
        <v>2246</v>
      </c>
      <c r="K25" s="64"/>
      <c r="L25" s="64">
        <v>0</v>
      </c>
      <c r="M25" s="64"/>
      <c r="N25" s="64">
        <v>0</v>
      </c>
      <c r="O25" s="64"/>
      <c r="P25" s="64">
        <v>0</v>
      </c>
      <c r="Q25" s="64"/>
      <c r="R25" s="64">
        <f aca="true" t="shared" si="2" ref="R25:R49">SUM(D25:P25)</f>
        <v>2246</v>
      </c>
      <c r="S25" s="64"/>
      <c r="T25" s="64">
        <f aca="true" t="shared" si="3" ref="T25:T49">(+B25-R25)</f>
        <v>245339</v>
      </c>
      <c r="U25" s="63"/>
      <c r="V25" s="65"/>
      <c r="W25" s="65"/>
      <c r="X25" s="65"/>
      <c r="Y25" s="65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</row>
    <row r="26" spans="1:71" s="66" customFormat="1" ht="13.5" customHeight="1">
      <c r="A26" s="63" t="s">
        <v>62</v>
      </c>
      <c r="B26" s="64">
        <f>8781475</f>
        <v>8781475</v>
      </c>
      <c r="C26" s="64"/>
      <c r="D26" s="64">
        <v>0</v>
      </c>
      <c r="E26" s="64"/>
      <c r="F26" s="64">
        <v>0</v>
      </c>
      <c r="G26" s="64"/>
      <c r="H26" s="64">
        <v>0</v>
      </c>
      <c r="I26" s="64"/>
      <c r="J26" s="64">
        <v>0</v>
      </c>
      <c r="K26" s="64"/>
      <c r="L26" s="64">
        <v>0</v>
      </c>
      <c r="M26" s="64"/>
      <c r="N26" s="64">
        <v>0</v>
      </c>
      <c r="O26" s="64"/>
      <c r="P26" s="64">
        <v>0</v>
      </c>
      <c r="Q26" s="64"/>
      <c r="R26" s="64">
        <f t="shared" si="2"/>
        <v>0</v>
      </c>
      <c r="S26" s="64"/>
      <c r="T26" s="64">
        <f t="shared" si="3"/>
        <v>8781475</v>
      </c>
      <c r="U26" s="63"/>
      <c r="V26" s="65"/>
      <c r="W26" s="65"/>
      <c r="X26" s="65"/>
      <c r="Y26" s="65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</row>
    <row r="27" spans="1:71" s="66" customFormat="1" ht="13.5" customHeight="1">
      <c r="A27" s="63" t="s">
        <v>94</v>
      </c>
      <c r="B27" s="64">
        <v>11763540</v>
      </c>
      <c r="C27" s="64"/>
      <c r="D27" s="64">
        <v>0</v>
      </c>
      <c r="E27" s="64"/>
      <c r="F27" s="64">
        <v>0</v>
      </c>
      <c r="G27" s="64"/>
      <c r="H27" s="64">
        <v>0</v>
      </c>
      <c r="I27" s="64"/>
      <c r="J27" s="64">
        <v>0</v>
      </c>
      <c r="K27" s="64"/>
      <c r="L27" s="64">
        <v>0</v>
      </c>
      <c r="M27" s="64"/>
      <c r="N27" s="64">
        <v>0</v>
      </c>
      <c r="O27" s="64"/>
      <c r="P27" s="64">
        <v>0</v>
      </c>
      <c r="Q27" s="64"/>
      <c r="R27" s="64">
        <f t="shared" si="2"/>
        <v>0</v>
      </c>
      <c r="S27" s="64"/>
      <c r="T27" s="64">
        <f t="shared" si="3"/>
        <v>11763540</v>
      </c>
      <c r="U27" s="63"/>
      <c r="V27" s="65"/>
      <c r="W27" s="65"/>
      <c r="X27" s="65"/>
      <c r="Y27" s="65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</row>
    <row r="28" spans="1:71" s="66" customFormat="1" ht="13.5" customHeight="1">
      <c r="A28" s="63" t="s">
        <v>63</v>
      </c>
      <c r="B28" s="64">
        <v>18623</v>
      </c>
      <c r="C28" s="64"/>
      <c r="D28" s="64">
        <v>442764</v>
      </c>
      <c r="E28" s="64"/>
      <c r="F28" s="64">
        <v>143520</v>
      </c>
      <c r="G28" s="64"/>
      <c r="H28" s="64">
        <v>152285</v>
      </c>
      <c r="I28" s="64"/>
      <c r="J28" s="64">
        <v>306278</v>
      </c>
      <c r="K28" s="64"/>
      <c r="L28" s="64">
        <v>0</v>
      </c>
      <c r="M28" s="64"/>
      <c r="N28" s="64">
        <v>0</v>
      </c>
      <c r="O28" s="64"/>
      <c r="P28" s="64">
        <v>0</v>
      </c>
      <c r="Q28" s="64"/>
      <c r="R28" s="64">
        <f t="shared" si="2"/>
        <v>1044847</v>
      </c>
      <c r="S28" s="64"/>
      <c r="T28" s="64">
        <f t="shared" si="3"/>
        <v>-1026224</v>
      </c>
      <c r="U28" s="63"/>
      <c r="V28" s="65"/>
      <c r="W28" s="65"/>
      <c r="X28" s="65"/>
      <c r="Y28" s="65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</row>
    <row r="29" spans="1:71" s="66" customFormat="1" ht="13.5" customHeight="1">
      <c r="A29" s="63" t="s">
        <v>64</v>
      </c>
      <c r="B29" s="64">
        <v>1155854</v>
      </c>
      <c r="C29" s="64"/>
      <c r="D29" s="64">
        <v>339000</v>
      </c>
      <c r="E29" s="64"/>
      <c r="F29" s="64">
        <v>201689</v>
      </c>
      <c r="G29" s="64"/>
      <c r="H29" s="64">
        <v>117882</v>
      </c>
      <c r="I29" s="64"/>
      <c r="J29" s="64">
        <v>1917387</v>
      </c>
      <c r="K29" s="64"/>
      <c r="L29" s="64">
        <v>0</v>
      </c>
      <c r="M29" s="64"/>
      <c r="N29" s="64">
        <v>0</v>
      </c>
      <c r="O29" s="64"/>
      <c r="P29" s="64">
        <v>1700</v>
      </c>
      <c r="Q29" s="64"/>
      <c r="R29" s="64">
        <f t="shared" si="2"/>
        <v>2577658</v>
      </c>
      <c r="S29" s="64"/>
      <c r="T29" s="64">
        <f t="shared" si="3"/>
        <v>-1421804</v>
      </c>
      <c r="U29" s="63"/>
      <c r="V29" s="65"/>
      <c r="W29" s="65"/>
      <c r="X29" s="65"/>
      <c r="Y29" s="65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</row>
    <row r="30" spans="1:71" s="66" customFormat="1" ht="13.5" customHeight="1">
      <c r="A30" s="63" t="s">
        <v>65</v>
      </c>
      <c r="B30" s="64">
        <v>13128347</v>
      </c>
      <c r="C30" s="64"/>
      <c r="D30" s="64">
        <v>0</v>
      </c>
      <c r="E30" s="64"/>
      <c r="F30" s="64">
        <v>0</v>
      </c>
      <c r="G30" s="64"/>
      <c r="H30" s="64">
        <v>0</v>
      </c>
      <c r="I30" s="64"/>
      <c r="J30" s="64">
        <v>0</v>
      </c>
      <c r="K30" s="64"/>
      <c r="L30" s="64">
        <v>0</v>
      </c>
      <c r="M30" s="64"/>
      <c r="N30" s="64">
        <v>0</v>
      </c>
      <c r="O30" s="64"/>
      <c r="P30" s="64">
        <v>0</v>
      </c>
      <c r="Q30" s="64"/>
      <c r="R30" s="64">
        <f t="shared" si="2"/>
        <v>0</v>
      </c>
      <c r="S30" s="64"/>
      <c r="T30" s="64">
        <f t="shared" si="3"/>
        <v>13128347</v>
      </c>
      <c r="U30" s="63"/>
      <c r="V30" s="65"/>
      <c r="W30" s="65"/>
      <c r="X30" s="65"/>
      <c r="Y30" s="65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</row>
    <row r="31" spans="1:71" s="66" customFormat="1" ht="13.5" customHeight="1">
      <c r="A31" s="63" t="s">
        <v>66</v>
      </c>
      <c r="B31" s="71">
        <v>0</v>
      </c>
      <c r="C31" s="64"/>
      <c r="D31" s="71">
        <v>116500</v>
      </c>
      <c r="E31" s="64"/>
      <c r="F31" s="71">
        <v>20097</v>
      </c>
      <c r="G31" s="64"/>
      <c r="H31" s="71">
        <v>34368</v>
      </c>
      <c r="I31" s="64"/>
      <c r="J31" s="71">
        <v>117849</v>
      </c>
      <c r="K31" s="64"/>
      <c r="L31" s="71">
        <v>0</v>
      </c>
      <c r="M31" s="64"/>
      <c r="N31" s="71">
        <v>0</v>
      </c>
      <c r="O31" s="64"/>
      <c r="P31" s="71">
        <v>59280</v>
      </c>
      <c r="Q31" s="64"/>
      <c r="R31" s="71">
        <f t="shared" si="2"/>
        <v>348094</v>
      </c>
      <c r="S31" s="64"/>
      <c r="T31" s="71">
        <f t="shared" si="3"/>
        <v>-348094</v>
      </c>
      <c r="U31" s="63"/>
      <c r="V31" s="65"/>
      <c r="W31" s="65"/>
      <c r="X31" s="65"/>
      <c r="Y31" s="65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</row>
    <row r="32" spans="1:71" s="66" customFormat="1" ht="13.5" customHeight="1">
      <c r="A32" s="63" t="s">
        <v>67</v>
      </c>
      <c r="B32" s="64">
        <f>SUM(B17:B31)</f>
        <v>38912321</v>
      </c>
      <c r="C32" s="64"/>
      <c r="D32" s="64">
        <f>SUM(D17:D31)</f>
        <v>3294715</v>
      </c>
      <c r="E32" s="64"/>
      <c r="F32" s="64">
        <f>SUM(F17:F31)</f>
        <v>3550075</v>
      </c>
      <c r="G32" s="64"/>
      <c r="H32" s="64">
        <f>SUM(H17:H31)</f>
        <v>1510987</v>
      </c>
      <c r="I32" s="64"/>
      <c r="J32" s="64">
        <f>SUM(J17:J31)</f>
        <v>14937431</v>
      </c>
      <c r="K32" s="64"/>
      <c r="L32" s="64">
        <f>SUM(L17:L31)</f>
        <v>6621738</v>
      </c>
      <c r="M32" s="64"/>
      <c r="N32" s="64">
        <f>SUM(N17:N31)</f>
        <v>112476</v>
      </c>
      <c r="O32" s="64"/>
      <c r="P32" s="64">
        <f>SUM(P17:P31)</f>
        <v>276110</v>
      </c>
      <c r="Q32" s="64"/>
      <c r="R32" s="64">
        <f t="shared" si="2"/>
        <v>30303532</v>
      </c>
      <c r="S32" s="64"/>
      <c r="T32" s="64">
        <f t="shared" si="3"/>
        <v>8608789</v>
      </c>
      <c r="U32" s="63"/>
      <c r="V32" s="65"/>
      <c r="W32" s="65"/>
      <c r="X32" s="65"/>
      <c r="Y32" s="65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</row>
    <row r="33" spans="1:71" s="66" customFormat="1" ht="13.5" customHeight="1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3"/>
      <c r="V33" s="65"/>
      <c r="W33" s="65"/>
      <c r="X33" s="65"/>
      <c r="Y33" s="65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</row>
    <row r="34" spans="1:71" s="66" customFormat="1" ht="13.5" customHeight="1">
      <c r="A34" s="63" t="s">
        <v>68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3"/>
      <c r="V34" s="65"/>
      <c r="W34" s="65"/>
      <c r="X34" s="65"/>
      <c r="Y34" s="65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</row>
    <row r="35" spans="1:71" s="66" customFormat="1" ht="13.5" customHeight="1">
      <c r="A35" s="63" t="s">
        <v>69</v>
      </c>
      <c r="B35" s="64">
        <v>27190761</v>
      </c>
      <c r="C35" s="64"/>
      <c r="D35" s="64">
        <v>2929870</v>
      </c>
      <c r="E35" s="64"/>
      <c r="F35" s="64">
        <v>250953</v>
      </c>
      <c r="G35" s="64"/>
      <c r="H35" s="64">
        <v>845157</v>
      </c>
      <c r="I35" s="64"/>
      <c r="J35" s="64">
        <v>6913547</v>
      </c>
      <c r="K35" s="64"/>
      <c r="L35" s="64">
        <v>0</v>
      </c>
      <c r="M35" s="64"/>
      <c r="N35" s="64">
        <v>2486918</v>
      </c>
      <c r="O35" s="64"/>
      <c r="P35" s="64">
        <v>22258</v>
      </c>
      <c r="Q35" s="64"/>
      <c r="R35" s="64">
        <f t="shared" si="2"/>
        <v>13448703</v>
      </c>
      <c r="S35" s="64"/>
      <c r="T35" s="64">
        <f t="shared" si="3"/>
        <v>13742058</v>
      </c>
      <c r="U35" s="63"/>
      <c r="V35" s="65"/>
      <c r="W35" s="65"/>
      <c r="X35" s="65"/>
      <c r="Y35" s="65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</row>
    <row r="36" spans="1:71" s="66" customFormat="1" ht="13.5" customHeight="1">
      <c r="A36" s="63" t="s">
        <v>95</v>
      </c>
      <c r="B36" s="64">
        <v>1766811</v>
      </c>
      <c r="C36" s="64"/>
      <c r="D36" s="64">
        <v>988952</v>
      </c>
      <c r="E36" s="64"/>
      <c r="F36" s="64">
        <v>49586</v>
      </c>
      <c r="G36" s="64"/>
      <c r="H36" s="64">
        <v>306870</v>
      </c>
      <c r="I36" s="64"/>
      <c r="J36" s="64">
        <v>1757890</v>
      </c>
      <c r="K36" s="64"/>
      <c r="L36" s="64">
        <v>0</v>
      </c>
      <c r="M36" s="64"/>
      <c r="N36" s="64">
        <v>369352</v>
      </c>
      <c r="O36" s="64"/>
      <c r="P36" s="64">
        <v>30880</v>
      </c>
      <c r="Q36" s="64"/>
      <c r="R36" s="64">
        <f t="shared" si="2"/>
        <v>3503530</v>
      </c>
      <c r="S36" s="64"/>
      <c r="T36" s="64">
        <f t="shared" si="3"/>
        <v>-1736719</v>
      </c>
      <c r="U36" s="63"/>
      <c r="V36" s="65"/>
      <c r="W36" s="65"/>
      <c r="X36" s="65"/>
      <c r="Y36" s="65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</row>
    <row r="37" spans="1:71" s="66" customFormat="1" ht="13.5" customHeight="1">
      <c r="A37" s="63" t="s">
        <v>96</v>
      </c>
      <c r="B37" s="64">
        <v>443011</v>
      </c>
      <c r="C37" s="64"/>
      <c r="D37" s="64">
        <v>881285</v>
      </c>
      <c r="E37" s="64"/>
      <c r="F37" s="64">
        <v>53439</v>
      </c>
      <c r="G37" s="64"/>
      <c r="H37" s="64">
        <v>231156</v>
      </c>
      <c r="I37" s="64"/>
      <c r="J37" s="64">
        <v>958559</v>
      </c>
      <c r="K37" s="64"/>
      <c r="L37" s="64">
        <v>0</v>
      </c>
      <c r="M37" s="64"/>
      <c r="N37" s="64">
        <v>412461</v>
      </c>
      <c r="O37" s="64"/>
      <c r="P37" s="64">
        <v>8550</v>
      </c>
      <c r="Q37" s="64"/>
      <c r="R37" s="64">
        <f t="shared" si="2"/>
        <v>2545450</v>
      </c>
      <c r="S37" s="64"/>
      <c r="T37" s="64">
        <f t="shared" si="3"/>
        <v>-2102439</v>
      </c>
      <c r="U37" s="63"/>
      <c r="V37" s="65"/>
      <c r="W37" s="65"/>
      <c r="X37" s="65"/>
      <c r="Y37" s="65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</row>
    <row r="38" spans="1:71" s="66" customFormat="1" ht="13.5" customHeight="1">
      <c r="A38" s="63" t="s">
        <v>51</v>
      </c>
      <c r="B38" s="64">
        <v>1764216</v>
      </c>
      <c r="C38" s="64"/>
      <c r="D38" s="64">
        <v>802322</v>
      </c>
      <c r="E38" s="64"/>
      <c r="F38" s="64">
        <v>57059</v>
      </c>
      <c r="G38" s="64"/>
      <c r="H38" s="64">
        <v>127512</v>
      </c>
      <c r="I38" s="64"/>
      <c r="J38" s="64">
        <v>575002</v>
      </c>
      <c r="K38" s="64"/>
      <c r="L38" s="64">
        <v>0</v>
      </c>
      <c r="M38" s="64"/>
      <c r="N38" s="64">
        <v>303091</v>
      </c>
      <c r="O38" s="64"/>
      <c r="P38" s="64">
        <v>1886</v>
      </c>
      <c r="Q38" s="64"/>
      <c r="R38" s="64">
        <f t="shared" si="2"/>
        <v>1866872</v>
      </c>
      <c r="S38" s="64"/>
      <c r="T38" s="64">
        <f t="shared" si="3"/>
        <v>-102656</v>
      </c>
      <c r="U38" s="63"/>
      <c r="V38" s="65"/>
      <c r="W38" s="65"/>
      <c r="X38" s="65"/>
      <c r="Y38" s="65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</row>
    <row r="39" spans="1:71" s="66" customFormat="1" ht="13.5" customHeight="1">
      <c r="A39" s="63" t="s">
        <v>70</v>
      </c>
      <c r="B39" s="64">
        <v>53647</v>
      </c>
      <c r="C39" s="64"/>
      <c r="D39" s="64">
        <v>309168</v>
      </c>
      <c r="E39" s="64"/>
      <c r="F39" s="64">
        <v>804</v>
      </c>
      <c r="G39" s="64"/>
      <c r="H39" s="64">
        <v>81826</v>
      </c>
      <c r="I39" s="64"/>
      <c r="J39" s="64">
        <v>423067</v>
      </c>
      <c r="K39" s="64"/>
      <c r="L39" s="64">
        <v>0</v>
      </c>
      <c r="M39" s="64"/>
      <c r="N39" s="64">
        <v>334583</v>
      </c>
      <c r="O39" s="64"/>
      <c r="P39" s="64">
        <v>0</v>
      </c>
      <c r="Q39" s="64"/>
      <c r="R39" s="64">
        <f t="shared" si="2"/>
        <v>1149448</v>
      </c>
      <c r="S39" s="64"/>
      <c r="T39" s="64">
        <f t="shared" si="3"/>
        <v>-1095801</v>
      </c>
      <c r="U39" s="63"/>
      <c r="V39" s="65"/>
      <c r="W39" s="65"/>
      <c r="X39" s="65"/>
      <c r="Y39" s="65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</row>
    <row r="40" spans="1:71" s="66" customFormat="1" ht="13.5" customHeight="1">
      <c r="A40" s="63" t="s">
        <v>97</v>
      </c>
      <c r="B40" s="64">
        <v>0</v>
      </c>
      <c r="C40" s="64"/>
      <c r="D40" s="64">
        <v>142543</v>
      </c>
      <c r="E40" s="64"/>
      <c r="F40" s="64">
        <v>0</v>
      </c>
      <c r="G40" s="64"/>
      <c r="H40" s="64">
        <v>44953</v>
      </c>
      <c r="I40" s="64"/>
      <c r="J40" s="64">
        <v>96388</v>
      </c>
      <c r="K40" s="64"/>
      <c r="L40" s="64">
        <v>0</v>
      </c>
      <c r="M40" s="64"/>
      <c r="N40" s="64">
        <v>95193</v>
      </c>
      <c r="O40" s="64"/>
      <c r="P40" s="64">
        <v>0</v>
      </c>
      <c r="Q40" s="64"/>
      <c r="R40" s="64">
        <f t="shared" si="2"/>
        <v>379077</v>
      </c>
      <c r="S40" s="64"/>
      <c r="T40" s="64">
        <f t="shared" si="3"/>
        <v>-379077</v>
      </c>
      <c r="U40" s="63"/>
      <c r="V40" s="65"/>
      <c r="W40" s="65"/>
      <c r="X40" s="65"/>
      <c r="Y40" s="65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</row>
    <row r="41" spans="1:71" s="66" customFormat="1" ht="13.5" customHeight="1">
      <c r="A41" s="63" t="s">
        <v>98</v>
      </c>
      <c r="B41" s="64">
        <v>0</v>
      </c>
      <c r="C41" s="64"/>
      <c r="D41" s="64">
        <v>138549</v>
      </c>
      <c r="E41" s="64"/>
      <c r="F41" s="64">
        <v>0</v>
      </c>
      <c r="G41" s="64"/>
      <c r="H41" s="64">
        <v>37227</v>
      </c>
      <c r="I41" s="64"/>
      <c r="J41" s="64">
        <v>119439</v>
      </c>
      <c r="K41" s="64"/>
      <c r="L41" s="64">
        <v>0</v>
      </c>
      <c r="M41" s="64"/>
      <c r="N41" s="64">
        <v>143048</v>
      </c>
      <c r="O41" s="64"/>
      <c r="P41" s="64">
        <v>0</v>
      </c>
      <c r="Q41" s="64"/>
      <c r="R41" s="64">
        <f t="shared" si="2"/>
        <v>438263</v>
      </c>
      <c r="S41" s="64"/>
      <c r="T41" s="64">
        <f t="shared" si="3"/>
        <v>-438263</v>
      </c>
      <c r="U41" s="63"/>
      <c r="V41" s="65"/>
      <c r="W41" s="65"/>
      <c r="X41" s="65"/>
      <c r="Y41" s="65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</row>
    <row r="42" spans="1:71" s="66" customFormat="1" ht="13.5" customHeight="1">
      <c r="A42" s="63" t="s">
        <v>99</v>
      </c>
      <c r="B42" s="64">
        <v>26831</v>
      </c>
      <c r="C42" s="64"/>
      <c r="D42" s="64">
        <v>275553</v>
      </c>
      <c r="E42" s="64"/>
      <c r="F42" s="64">
        <v>9276</v>
      </c>
      <c r="G42" s="64"/>
      <c r="H42" s="64">
        <v>81311</v>
      </c>
      <c r="I42" s="64"/>
      <c r="J42" s="64">
        <v>266994</v>
      </c>
      <c r="K42" s="64"/>
      <c r="L42" s="64">
        <v>0</v>
      </c>
      <c r="M42" s="64"/>
      <c r="N42" s="64">
        <v>301277</v>
      </c>
      <c r="O42" s="64"/>
      <c r="P42" s="64">
        <v>8105</v>
      </c>
      <c r="Q42" s="64"/>
      <c r="R42" s="64">
        <f t="shared" si="2"/>
        <v>942516</v>
      </c>
      <c r="S42" s="64"/>
      <c r="T42" s="64">
        <f t="shared" si="3"/>
        <v>-915685</v>
      </c>
      <c r="U42" s="63"/>
      <c r="V42" s="65"/>
      <c r="W42" s="65"/>
      <c r="X42" s="65"/>
      <c r="Y42" s="65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</row>
    <row r="43" spans="1:71" s="66" customFormat="1" ht="13.5" customHeight="1">
      <c r="A43" s="63" t="s">
        <v>100</v>
      </c>
      <c r="B43" s="70">
        <v>5546</v>
      </c>
      <c r="C43" s="70"/>
      <c r="D43" s="70">
        <v>191840</v>
      </c>
      <c r="E43" s="70"/>
      <c r="F43" s="70">
        <v>804</v>
      </c>
      <c r="G43" s="70"/>
      <c r="H43" s="70">
        <v>56654</v>
      </c>
      <c r="I43" s="70"/>
      <c r="J43" s="70">
        <v>273460</v>
      </c>
      <c r="K43" s="70"/>
      <c r="L43" s="70">
        <v>0</v>
      </c>
      <c r="M43" s="70"/>
      <c r="N43" s="70">
        <f>414143-1</f>
        <v>414142</v>
      </c>
      <c r="O43" s="64"/>
      <c r="P43" s="64">
        <v>5915</v>
      </c>
      <c r="Q43" s="64"/>
      <c r="R43" s="64">
        <f t="shared" si="2"/>
        <v>942815</v>
      </c>
      <c r="S43" s="64"/>
      <c r="T43" s="70">
        <f t="shared" si="3"/>
        <v>-937269</v>
      </c>
      <c r="U43" s="63"/>
      <c r="V43" s="65"/>
      <c r="W43" s="65"/>
      <c r="X43" s="65"/>
      <c r="Y43" s="65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</row>
    <row r="44" spans="1:71" s="66" customFormat="1" ht="13.5" customHeight="1">
      <c r="A44" s="63" t="s">
        <v>71</v>
      </c>
      <c r="B44" s="64">
        <v>0</v>
      </c>
      <c r="C44" s="64"/>
      <c r="D44" s="64">
        <v>264651</v>
      </c>
      <c r="E44" s="64"/>
      <c r="F44" s="64">
        <v>804</v>
      </c>
      <c r="G44" s="64"/>
      <c r="H44" s="64">
        <f>81333+1</f>
        <v>81334</v>
      </c>
      <c r="I44" s="64"/>
      <c r="J44" s="64">
        <v>400820</v>
      </c>
      <c r="K44" s="64"/>
      <c r="L44" s="64">
        <v>0</v>
      </c>
      <c r="M44" s="64"/>
      <c r="N44" s="64">
        <v>589871</v>
      </c>
      <c r="O44" s="64"/>
      <c r="P44" s="64">
        <v>8124</v>
      </c>
      <c r="Q44" s="64"/>
      <c r="R44" s="64">
        <f t="shared" si="2"/>
        <v>1345604</v>
      </c>
      <c r="S44" s="64"/>
      <c r="T44" s="64">
        <f t="shared" si="3"/>
        <v>-1345604</v>
      </c>
      <c r="U44" s="63"/>
      <c r="V44" s="65"/>
      <c r="W44" s="65"/>
      <c r="X44" s="65"/>
      <c r="Y44" s="65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</row>
    <row r="45" spans="1:71" s="66" customFormat="1" ht="13.5" customHeight="1">
      <c r="A45" s="63" t="s">
        <v>101</v>
      </c>
      <c r="B45" s="64">
        <v>0</v>
      </c>
      <c r="C45" s="64"/>
      <c r="D45" s="64">
        <v>155480</v>
      </c>
      <c r="E45" s="64"/>
      <c r="F45" s="64">
        <v>0</v>
      </c>
      <c r="G45" s="64"/>
      <c r="H45" s="64">
        <v>45867</v>
      </c>
      <c r="I45" s="64"/>
      <c r="J45" s="64">
        <v>186015</v>
      </c>
      <c r="K45" s="64"/>
      <c r="L45" s="64">
        <v>0</v>
      </c>
      <c r="M45" s="64"/>
      <c r="N45" s="64">
        <v>128060</v>
      </c>
      <c r="O45" s="64"/>
      <c r="P45" s="64">
        <v>0</v>
      </c>
      <c r="Q45" s="64"/>
      <c r="R45" s="64">
        <f>SUM(D45:P45)</f>
        <v>515422</v>
      </c>
      <c r="S45" s="64"/>
      <c r="T45" s="64">
        <f t="shared" si="3"/>
        <v>-515422</v>
      </c>
      <c r="U45" s="63"/>
      <c r="V45" s="65"/>
      <c r="W45" s="65"/>
      <c r="X45" s="65"/>
      <c r="Y45" s="65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</row>
    <row r="46" spans="1:71" s="66" customFormat="1" ht="13.5" customHeight="1">
      <c r="A46" s="63" t="s">
        <v>102</v>
      </c>
      <c r="B46" s="64">
        <v>0</v>
      </c>
      <c r="C46" s="64"/>
      <c r="D46" s="64">
        <v>112320</v>
      </c>
      <c r="E46" s="64"/>
      <c r="F46" s="64">
        <v>4726</v>
      </c>
      <c r="G46" s="64"/>
      <c r="H46" s="64">
        <v>33134</v>
      </c>
      <c r="I46" s="64"/>
      <c r="J46" s="64">
        <v>220017</v>
      </c>
      <c r="K46" s="64"/>
      <c r="L46" s="64">
        <v>0</v>
      </c>
      <c r="M46" s="64"/>
      <c r="N46" s="64">
        <v>171414</v>
      </c>
      <c r="O46" s="64"/>
      <c r="P46" s="64">
        <v>0</v>
      </c>
      <c r="Q46" s="64"/>
      <c r="R46" s="64">
        <f t="shared" si="2"/>
        <v>541611</v>
      </c>
      <c r="S46" s="64"/>
      <c r="T46" s="64">
        <f t="shared" si="3"/>
        <v>-541611</v>
      </c>
      <c r="U46" s="63"/>
      <c r="V46" s="65"/>
      <c r="W46" s="65"/>
      <c r="X46" s="65"/>
      <c r="Y46" s="65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</row>
    <row r="47" spans="1:71" s="66" customFormat="1" ht="13.5" customHeight="1">
      <c r="A47" s="63" t="s">
        <v>72</v>
      </c>
      <c r="B47" s="64">
        <v>33057</v>
      </c>
      <c r="C47" s="64"/>
      <c r="D47" s="64">
        <v>561758</v>
      </c>
      <c r="E47" s="64"/>
      <c r="F47" s="64">
        <v>13483</v>
      </c>
      <c r="G47" s="64"/>
      <c r="H47" s="64">
        <v>171201</v>
      </c>
      <c r="I47" s="64"/>
      <c r="J47" s="64">
        <v>940107</v>
      </c>
      <c r="K47" s="64"/>
      <c r="L47" s="64">
        <v>0</v>
      </c>
      <c r="M47" s="64"/>
      <c r="N47" s="64">
        <v>864881</v>
      </c>
      <c r="O47" s="64"/>
      <c r="P47" s="64">
        <v>22577</v>
      </c>
      <c r="Q47" s="64"/>
      <c r="R47" s="64">
        <f t="shared" si="2"/>
        <v>2574007</v>
      </c>
      <c r="S47" s="64"/>
      <c r="T47" s="64">
        <f t="shared" si="3"/>
        <v>-2540950</v>
      </c>
      <c r="U47" s="63"/>
      <c r="V47" s="65"/>
      <c r="W47" s="65"/>
      <c r="X47" s="65"/>
      <c r="Y47" s="65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</row>
    <row r="48" spans="1:71" s="66" customFormat="1" ht="13.5" customHeight="1">
      <c r="A48" s="63" t="s">
        <v>103</v>
      </c>
      <c r="B48" s="71">
        <v>8673</v>
      </c>
      <c r="C48" s="64"/>
      <c r="D48" s="71">
        <v>208263</v>
      </c>
      <c r="E48" s="64"/>
      <c r="F48" s="71">
        <v>352</v>
      </c>
      <c r="G48" s="64"/>
      <c r="H48" s="71">
        <v>61449</v>
      </c>
      <c r="I48" s="64"/>
      <c r="J48" s="71">
        <v>290900</v>
      </c>
      <c r="K48" s="64"/>
      <c r="L48" s="71">
        <v>0</v>
      </c>
      <c r="M48" s="64"/>
      <c r="N48" s="71">
        <v>369952</v>
      </c>
      <c r="O48" s="64"/>
      <c r="P48" s="71">
        <v>558</v>
      </c>
      <c r="Q48" s="64"/>
      <c r="R48" s="71">
        <f t="shared" si="2"/>
        <v>931474</v>
      </c>
      <c r="S48" s="64"/>
      <c r="T48" s="71">
        <f t="shared" si="3"/>
        <v>-922801</v>
      </c>
      <c r="U48" s="63"/>
      <c r="V48" s="65"/>
      <c r="W48" s="65"/>
      <c r="X48" s="65"/>
      <c r="Y48" s="65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</row>
    <row r="49" spans="1:71" s="66" customFormat="1" ht="13.5" customHeight="1">
      <c r="A49" s="63" t="s">
        <v>73</v>
      </c>
      <c r="B49" s="64">
        <f>SUM(B35:B48)</f>
        <v>31292553</v>
      </c>
      <c r="C49" s="64"/>
      <c r="D49" s="64">
        <f>SUM(D35:D48)</f>
        <v>7962554</v>
      </c>
      <c r="E49" s="64"/>
      <c r="F49" s="64">
        <f>SUM(F35:F48)</f>
        <v>441286</v>
      </c>
      <c r="G49" s="64"/>
      <c r="H49" s="64">
        <f>SUM(H35:H48)</f>
        <v>2205651</v>
      </c>
      <c r="I49" s="64"/>
      <c r="J49" s="64">
        <f>SUM(J35:J48)</f>
        <v>13422205</v>
      </c>
      <c r="K49" s="64"/>
      <c r="L49" s="64">
        <f>SUM(L35:L48)</f>
        <v>0</v>
      </c>
      <c r="M49" s="64"/>
      <c r="N49" s="64">
        <f>SUM(N35:N48)</f>
        <v>6984243</v>
      </c>
      <c r="O49" s="64"/>
      <c r="P49" s="64">
        <f>SUM(P35:P48)</f>
        <v>108853</v>
      </c>
      <c r="Q49" s="64"/>
      <c r="R49" s="64">
        <f t="shared" si="2"/>
        <v>31124792</v>
      </c>
      <c r="S49" s="64"/>
      <c r="T49" s="64">
        <f t="shared" si="3"/>
        <v>167761</v>
      </c>
      <c r="U49" s="63"/>
      <c r="V49" s="65"/>
      <c r="W49" s="65"/>
      <c r="X49" s="65"/>
      <c r="Y49" s="65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</row>
    <row r="50" spans="1:71" s="66" customFormat="1" ht="13.5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70"/>
      <c r="S50" s="64"/>
      <c r="T50" s="64"/>
      <c r="U50" s="63"/>
      <c r="V50" s="65"/>
      <c r="W50" s="65"/>
      <c r="X50" s="65"/>
      <c r="Y50" s="65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</row>
    <row r="51" spans="1:71" s="66" customFormat="1" ht="13.5" customHeight="1">
      <c r="A51" s="63" t="s">
        <v>74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3"/>
      <c r="V51" s="65"/>
      <c r="W51" s="65"/>
      <c r="X51" s="65"/>
      <c r="Y51" s="65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</row>
    <row r="52" spans="1:71" s="66" customFormat="1" ht="13.5" customHeight="1">
      <c r="A52" s="63" t="s">
        <v>75</v>
      </c>
      <c r="B52" s="64">
        <v>0</v>
      </c>
      <c r="C52" s="64"/>
      <c r="D52" s="64">
        <f>214186-1</f>
        <v>214185</v>
      </c>
      <c r="E52" s="64"/>
      <c r="F52" s="64">
        <v>37242</v>
      </c>
      <c r="G52" s="64"/>
      <c r="H52" s="64">
        <v>59098</v>
      </c>
      <c r="I52" s="64"/>
      <c r="J52" s="64">
        <v>435379</v>
      </c>
      <c r="K52" s="64"/>
      <c r="L52" s="64">
        <v>0</v>
      </c>
      <c r="M52" s="64"/>
      <c r="N52" s="64">
        <v>66990</v>
      </c>
      <c r="O52" s="64"/>
      <c r="P52" s="64">
        <v>1345</v>
      </c>
      <c r="Q52" s="64"/>
      <c r="R52" s="64">
        <f aca="true" t="shared" si="4" ref="R52:R57">SUM(D52:P52)</f>
        <v>814239</v>
      </c>
      <c r="S52" s="64"/>
      <c r="T52" s="64">
        <f aca="true" t="shared" si="5" ref="T52:T57">(+B52-R52)</f>
        <v>-814239</v>
      </c>
      <c r="U52" s="63"/>
      <c r="V52" s="65"/>
      <c r="W52" s="65"/>
      <c r="X52" s="65"/>
      <c r="Y52" s="65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</row>
    <row r="53" spans="1:71" s="66" customFormat="1" ht="13.5" customHeight="1">
      <c r="A53" s="63" t="s">
        <v>76</v>
      </c>
      <c r="B53" s="64">
        <v>6426</v>
      </c>
      <c r="C53" s="64"/>
      <c r="D53" s="64">
        <v>30750</v>
      </c>
      <c r="E53" s="64"/>
      <c r="F53" s="64">
        <v>16011</v>
      </c>
      <c r="G53" s="64"/>
      <c r="H53" s="64">
        <v>10296</v>
      </c>
      <c r="I53" s="64"/>
      <c r="J53" s="64">
        <v>106914</v>
      </c>
      <c r="K53" s="64"/>
      <c r="L53" s="64">
        <v>0</v>
      </c>
      <c r="M53" s="64"/>
      <c r="N53" s="64">
        <v>54550</v>
      </c>
      <c r="O53" s="64"/>
      <c r="P53" s="64">
        <v>0</v>
      </c>
      <c r="Q53" s="64"/>
      <c r="R53" s="64">
        <f t="shared" si="4"/>
        <v>218521</v>
      </c>
      <c r="S53" s="64"/>
      <c r="T53" s="64">
        <f t="shared" si="5"/>
        <v>-212095</v>
      </c>
      <c r="U53" s="63" t="s">
        <v>9</v>
      </c>
      <c r="V53" s="65" t="s">
        <v>9</v>
      </c>
      <c r="W53" s="65" t="s">
        <v>9</v>
      </c>
      <c r="X53" s="65"/>
      <c r="Y53" s="65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</row>
    <row r="54" spans="1:71" s="66" customFormat="1" ht="13.5" customHeight="1">
      <c r="A54" s="63" t="s">
        <v>77</v>
      </c>
      <c r="B54" s="64">
        <v>0</v>
      </c>
      <c r="C54" s="64"/>
      <c r="D54" s="64">
        <v>158500</v>
      </c>
      <c r="E54" s="64"/>
      <c r="F54" s="64">
        <v>0</v>
      </c>
      <c r="G54" s="64"/>
      <c r="H54" s="64">
        <v>46758</v>
      </c>
      <c r="I54" s="64"/>
      <c r="J54" s="64">
        <v>155925</v>
      </c>
      <c r="K54" s="64"/>
      <c r="L54" s="64">
        <v>0</v>
      </c>
      <c r="M54" s="64"/>
      <c r="N54" s="64">
        <v>0</v>
      </c>
      <c r="O54" s="64"/>
      <c r="P54" s="64">
        <v>10637</v>
      </c>
      <c r="Q54" s="64"/>
      <c r="R54" s="64">
        <f t="shared" si="4"/>
        <v>371820</v>
      </c>
      <c r="S54" s="64"/>
      <c r="T54" s="64">
        <f t="shared" si="5"/>
        <v>-371820</v>
      </c>
      <c r="U54" s="63"/>
      <c r="V54" s="65"/>
      <c r="W54" s="65"/>
      <c r="X54" s="65"/>
      <c r="Y54" s="65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</row>
    <row r="55" spans="1:71" s="66" customFormat="1" ht="13.5" customHeight="1">
      <c r="A55" s="63" t="s">
        <v>78</v>
      </c>
      <c r="B55" s="64">
        <v>0</v>
      </c>
      <c r="C55" s="64"/>
      <c r="D55" s="64">
        <v>513600</v>
      </c>
      <c r="E55" s="64"/>
      <c r="F55" s="64">
        <f>4688-1</f>
        <v>4687</v>
      </c>
      <c r="G55" s="64"/>
      <c r="H55" s="64">
        <v>151871</v>
      </c>
      <c r="I55" s="64" t="s">
        <v>9</v>
      </c>
      <c r="J55" s="64">
        <v>527254</v>
      </c>
      <c r="K55" s="64"/>
      <c r="L55" s="64">
        <v>0</v>
      </c>
      <c r="M55" s="64" t="s">
        <v>9</v>
      </c>
      <c r="N55" s="64">
        <v>215336</v>
      </c>
      <c r="O55" s="64"/>
      <c r="P55" s="64">
        <v>3205</v>
      </c>
      <c r="Q55" s="64"/>
      <c r="R55" s="64">
        <f t="shared" si="4"/>
        <v>1415953</v>
      </c>
      <c r="S55" s="64"/>
      <c r="T55" s="64">
        <f t="shared" si="5"/>
        <v>-1415953</v>
      </c>
      <c r="U55" s="63"/>
      <c r="V55" s="65"/>
      <c r="W55" s="65"/>
      <c r="X55" s="65"/>
      <c r="Y55" s="65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</row>
    <row r="56" spans="1:71" s="66" customFormat="1" ht="13.5" customHeight="1">
      <c r="A56" s="63" t="s">
        <v>79</v>
      </c>
      <c r="B56" s="71">
        <v>0</v>
      </c>
      <c r="C56" s="64"/>
      <c r="D56" s="71">
        <v>391022</v>
      </c>
      <c r="E56" s="64"/>
      <c r="F56" s="71">
        <v>3302</v>
      </c>
      <c r="G56" s="64"/>
      <c r="H56" s="71">
        <v>124152</v>
      </c>
      <c r="I56" s="64"/>
      <c r="J56" s="71">
        <v>152785</v>
      </c>
      <c r="K56" s="64"/>
      <c r="L56" s="71">
        <v>0</v>
      </c>
      <c r="M56" s="64"/>
      <c r="N56" s="71">
        <v>0</v>
      </c>
      <c r="O56" s="64"/>
      <c r="P56" s="71">
        <v>2740</v>
      </c>
      <c r="Q56" s="64"/>
      <c r="R56" s="71">
        <f t="shared" si="4"/>
        <v>674001</v>
      </c>
      <c r="S56" s="64"/>
      <c r="T56" s="71">
        <f t="shared" si="5"/>
        <v>-674001</v>
      </c>
      <c r="U56" s="63"/>
      <c r="V56" s="65"/>
      <c r="W56" s="65"/>
      <c r="X56" s="65"/>
      <c r="Y56" s="65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</row>
    <row r="57" spans="1:71" s="66" customFormat="1" ht="13.5" customHeight="1">
      <c r="A57" s="63" t="s">
        <v>80</v>
      </c>
      <c r="B57" s="64">
        <f>SUM(B52:B56)</f>
        <v>6426</v>
      </c>
      <c r="C57" s="64"/>
      <c r="D57" s="64">
        <f>SUM(D52:D56)</f>
        <v>1308057</v>
      </c>
      <c r="E57" s="64"/>
      <c r="F57" s="64">
        <f>SUM(F52:F56)</f>
        <v>61242</v>
      </c>
      <c r="G57" s="64"/>
      <c r="H57" s="64">
        <f>SUM(H52:H56)</f>
        <v>392175</v>
      </c>
      <c r="I57" s="64"/>
      <c r="J57" s="64">
        <f>SUM(J52:J56)</f>
        <v>1378257</v>
      </c>
      <c r="K57" s="64"/>
      <c r="L57" s="64">
        <f>SUM(L52:L56)</f>
        <v>0</v>
      </c>
      <c r="M57" s="64"/>
      <c r="N57" s="64">
        <f>SUM(N52:N56)</f>
        <v>336876</v>
      </c>
      <c r="O57" s="64"/>
      <c r="P57" s="64">
        <f>SUM(P52:P56)</f>
        <v>17927</v>
      </c>
      <c r="Q57" s="64"/>
      <c r="R57" s="64">
        <f t="shared" si="4"/>
        <v>3494534</v>
      </c>
      <c r="S57" s="64"/>
      <c r="T57" s="64">
        <f t="shared" si="5"/>
        <v>-3488108</v>
      </c>
      <c r="U57" s="63"/>
      <c r="V57" s="65"/>
      <c r="W57" s="65"/>
      <c r="X57" s="65"/>
      <c r="Y57" s="65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</row>
    <row r="58" spans="1:71" s="66" customFormat="1" ht="13.5" customHeight="1">
      <c r="A58" s="63"/>
      <c r="B58" s="70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3"/>
      <c r="V58" s="65"/>
      <c r="W58" s="65"/>
      <c r="X58" s="65"/>
      <c r="Y58" s="65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</row>
    <row r="59" spans="1:71" s="66" customFormat="1" ht="13.5" customHeight="1" thickBot="1">
      <c r="A59" s="63" t="s">
        <v>81</v>
      </c>
      <c r="B59" s="75">
        <f>B32+B49+B57</f>
        <v>70211300</v>
      </c>
      <c r="C59" s="64"/>
      <c r="D59" s="75">
        <f>D32+D49+D57</f>
        <v>12565326</v>
      </c>
      <c r="E59" s="64"/>
      <c r="F59" s="75">
        <f>F32+F49+F57</f>
        <v>4052603</v>
      </c>
      <c r="G59" s="64"/>
      <c r="H59" s="75">
        <f>H32+H49+H57</f>
        <v>4108813</v>
      </c>
      <c r="I59" s="64"/>
      <c r="J59" s="75">
        <f>J32+J49+J57</f>
        <v>29737893</v>
      </c>
      <c r="K59" s="64"/>
      <c r="L59" s="75">
        <f>L32+L49+L57</f>
        <v>6621738</v>
      </c>
      <c r="M59" s="64"/>
      <c r="N59" s="75">
        <f>N32+N49+N57</f>
        <v>7433595</v>
      </c>
      <c r="O59" s="64"/>
      <c r="P59" s="75">
        <f>P32+P49+P57</f>
        <v>402890</v>
      </c>
      <c r="Q59" s="64"/>
      <c r="R59" s="75">
        <f>R32+R49+R57</f>
        <v>64922858</v>
      </c>
      <c r="S59" s="64"/>
      <c r="T59" s="75">
        <f>T32+T49+T57</f>
        <v>5288442</v>
      </c>
      <c r="U59" s="63"/>
      <c r="V59" s="65"/>
      <c r="W59" s="65"/>
      <c r="X59" s="65"/>
      <c r="Y59" s="65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</row>
    <row r="60" spans="1:71" s="66" customFormat="1" ht="13.5" customHeight="1" thickTop="1">
      <c r="A60" s="63" t="s">
        <v>93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2"/>
      <c r="V60" s="73"/>
      <c r="W60" s="73"/>
      <c r="X60" s="73"/>
      <c r="Y60" s="73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3"/>
      <c r="AZ60" s="73"/>
      <c r="BA60" s="73"/>
      <c r="BB60" s="73"/>
      <c r="BC60" s="73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</row>
    <row r="61" spans="1:71" s="66" customFormat="1" ht="13.5" customHeight="1">
      <c r="A61" s="63" t="s">
        <v>82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2"/>
      <c r="V61" s="73"/>
      <c r="W61" s="73"/>
      <c r="X61" s="73"/>
      <c r="Y61" s="73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3"/>
      <c r="AZ61" s="73"/>
      <c r="BA61" s="73"/>
      <c r="BB61" s="73"/>
      <c r="BC61" s="73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</row>
    <row r="62" spans="1:71" s="66" customFormat="1" ht="13.5" customHeight="1">
      <c r="A62" s="63" t="s">
        <v>105</v>
      </c>
      <c r="B62" s="70">
        <v>66760</v>
      </c>
      <c r="C62" s="70"/>
      <c r="D62" s="70">
        <v>2325</v>
      </c>
      <c r="E62" s="70"/>
      <c r="F62" s="70">
        <v>0</v>
      </c>
      <c r="G62" s="70"/>
      <c r="H62" s="70">
        <v>686</v>
      </c>
      <c r="I62" s="70"/>
      <c r="J62" s="70">
        <v>95863</v>
      </c>
      <c r="K62" s="70"/>
      <c r="L62" s="70">
        <v>0</v>
      </c>
      <c r="M62" s="70"/>
      <c r="N62" s="70">
        <v>0</v>
      </c>
      <c r="O62" s="70"/>
      <c r="P62" s="70">
        <v>0</v>
      </c>
      <c r="Q62" s="70"/>
      <c r="R62" s="64">
        <f>SUM(D62:P62)</f>
        <v>98874</v>
      </c>
      <c r="S62" s="70"/>
      <c r="T62" s="64">
        <f>(+B62-R62)</f>
        <v>-32114</v>
      </c>
      <c r="U62" s="72"/>
      <c r="V62" s="73"/>
      <c r="W62" s="73"/>
      <c r="X62" s="73"/>
      <c r="Y62" s="73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3"/>
      <c r="AZ62" s="73"/>
      <c r="BA62" s="73"/>
      <c r="BB62" s="73"/>
      <c r="BC62" s="73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</row>
    <row r="63" spans="1:71" s="66" customFormat="1" ht="13.5" customHeight="1">
      <c r="A63" s="63" t="s">
        <v>83</v>
      </c>
      <c r="B63" s="70">
        <v>201858</v>
      </c>
      <c r="C63" s="70"/>
      <c r="D63" s="70">
        <v>3230</v>
      </c>
      <c r="E63" s="70"/>
      <c r="F63" s="70">
        <v>45444</v>
      </c>
      <c r="G63" s="70"/>
      <c r="H63" s="70">
        <v>2212</v>
      </c>
      <c r="I63" s="70"/>
      <c r="J63" s="70">
        <v>72312</v>
      </c>
      <c r="K63" s="70"/>
      <c r="L63" s="70">
        <v>0</v>
      </c>
      <c r="M63" s="70"/>
      <c r="N63" s="70">
        <v>0</v>
      </c>
      <c r="O63" s="70"/>
      <c r="P63" s="70">
        <v>0</v>
      </c>
      <c r="Q63" s="70"/>
      <c r="R63" s="64">
        <f>SUM(D63:P63)</f>
        <v>123198</v>
      </c>
      <c r="S63" s="70"/>
      <c r="T63" s="64">
        <f>(+B63-R63)</f>
        <v>78660</v>
      </c>
      <c r="U63" s="70"/>
      <c r="V63" s="74"/>
      <c r="W63" s="74"/>
      <c r="X63" s="74"/>
      <c r="Y63" s="74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3"/>
      <c r="AZ63" s="73"/>
      <c r="BA63" s="73"/>
      <c r="BB63" s="73"/>
      <c r="BC63" s="73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</row>
    <row r="64" spans="1:71" s="66" customFormat="1" ht="13.5" customHeight="1">
      <c r="A64" s="63" t="s">
        <v>84</v>
      </c>
      <c r="B64" s="70">
        <v>45085</v>
      </c>
      <c r="C64" s="70"/>
      <c r="D64" s="70">
        <v>405</v>
      </c>
      <c r="E64" s="70"/>
      <c r="F64" s="70">
        <v>13367</v>
      </c>
      <c r="G64" s="70"/>
      <c r="H64" s="70">
        <v>568</v>
      </c>
      <c r="I64" s="70"/>
      <c r="J64" s="70">
        <v>34147</v>
      </c>
      <c r="K64" s="70"/>
      <c r="L64" s="70">
        <v>0</v>
      </c>
      <c r="M64" s="70"/>
      <c r="N64" s="70">
        <v>0</v>
      </c>
      <c r="O64" s="70"/>
      <c r="P64" s="70">
        <v>0</v>
      </c>
      <c r="Q64" s="70"/>
      <c r="R64" s="64">
        <f>SUM(D64:P64)</f>
        <v>48487</v>
      </c>
      <c r="S64" s="70"/>
      <c r="T64" s="64">
        <f>(+B64-R64)</f>
        <v>-3402</v>
      </c>
      <c r="U64" s="70"/>
      <c r="V64" s="74"/>
      <c r="W64" s="74"/>
      <c r="X64" s="74"/>
      <c r="Y64" s="74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3"/>
      <c r="AZ64" s="73"/>
      <c r="BA64" s="73"/>
      <c r="BB64" s="73"/>
      <c r="BC64" s="73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</row>
    <row r="65" spans="1:71" s="66" customFormat="1" ht="13.5" customHeight="1">
      <c r="A65" s="63" t="s">
        <v>109</v>
      </c>
      <c r="B65" s="70">
        <v>0</v>
      </c>
      <c r="C65" s="70"/>
      <c r="D65" s="70">
        <v>0</v>
      </c>
      <c r="E65" s="70"/>
      <c r="F65" s="70">
        <v>0</v>
      </c>
      <c r="G65" s="70"/>
      <c r="H65" s="70">
        <v>0</v>
      </c>
      <c r="I65" s="70"/>
      <c r="J65" s="70">
        <v>-23224</v>
      </c>
      <c r="K65" s="70"/>
      <c r="L65" s="70">
        <v>0</v>
      </c>
      <c r="M65" s="70"/>
      <c r="N65" s="70">
        <v>0</v>
      </c>
      <c r="O65" s="70"/>
      <c r="P65" s="70">
        <v>0</v>
      </c>
      <c r="Q65" s="70"/>
      <c r="R65" s="64">
        <f>SUM(D65:P65)</f>
        <v>-23224</v>
      </c>
      <c r="S65" s="70"/>
      <c r="T65" s="64">
        <f>(+B65-R65)</f>
        <v>23224</v>
      </c>
      <c r="U65" s="70"/>
      <c r="V65" s="74"/>
      <c r="W65" s="74"/>
      <c r="X65" s="74"/>
      <c r="Y65" s="74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3"/>
      <c r="AZ65" s="73"/>
      <c r="BA65" s="73"/>
      <c r="BB65" s="73"/>
      <c r="BC65" s="73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</row>
    <row r="66" spans="1:71" s="66" customFormat="1" ht="13.5" customHeight="1">
      <c r="A66" s="63" t="s">
        <v>106</v>
      </c>
      <c r="B66" s="71">
        <v>12830</v>
      </c>
      <c r="C66" s="70"/>
      <c r="D66" s="71">
        <v>0</v>
      </c>
      <c r="E66" s="70"/>
      <c r="F66" s="71">
        <v>940</v>
      </c>
      <c r="G66" s="70"/>
      <c r="H66" s="71">
        <v>72</v>
      </c>
      <c r="I66" s="70"/>
      <c r="J66" s="71">
        <v>20969</v>
      </c>
      <c r="K66" s="70"/>
      <c r="L66" s="71">
        <v>0</v>
      </c>
      <c r="M66" s="70"/>
      <c r="N66" s="71">
        <v>0</v>
      </c>
      <c r="O66" s="70"/>
      <c r="P66" s="71">
        <v>0</v>
      </c>
      <c r="Q66" s="70"/>
      <c r="R66" s="71">
        <f>SUM(D66:P66)</f>
        <v>21981</v>
      </c>
      <c r="S66" s="70"/>
      <c r="T66" s="71">
        <f>(+B66-R66)</f>
        <v>-9151</v>
      </c>
      <c r="U66" s="70"/>
      <c r="V66" s="74"/>
      <c r="W66" s="74"/>
      <c r="X66" s="74"/>
      <c r="Y66" s="74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3"/>
      <c r="AZ66" s="73"/>
      <c r="BA66" s="73"/>
      <c r="BB66" s="73"/>
      <c r="BC66" s="73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</row>
    <row r="67" spans="1:71" s="66" customFormat="1" ht="13.5" customHeight="1">
      <c r="A67" s="63" t="s">
        <v>86</v>
      </c>
      <c r="B67" s="70">
        <f>SUM(B62:B66)</f>
        <v>326533</v>
      </c>
      <c r="C67" s="70"/>
      <c r="D67" s="70">
        <f>SUM(D62:D66)</f>
        <v>5960</v>
      </c>
      <c r="E67" s="70"/>
      <c r="F67" s="70">
        <f>SUM(F62:F66)</f>
        <v>59751</v>
      </c>
      <c r="G67" s="70"/>
      <c r="H67" s="70">
        <f>SUM(H62:H66)</f>
        <v>3538</v>
      </c>
      <c r="I67" s="70"/>
      <c r="J67" s="70">
        <f>SUM(J62:J66)</f>
        <v>200067</v>
      </c>
      <c r="K67" s="70"/>
      <c r="L67" s="70">
        <f>SUM(L62:L66)</f>
        <v>0</v>
      </c>
      <c r="M67" s="70"/>
      <c r="N67" s="70">
        <f>SUM(N62:N66)</f>
        <v>0</v>
      </c>
      <c r="O67" s="70"/>
      <c r="P67" s="70">
        <f>SUM(P62:P66)</f>
        <v>0</v>
      </c>
      <c r="Q67" s="70"/>
      <c r="R67" s="64">
        <f>SUM(R62:R66)</f>
        <v>269316</v>
      </c>
      <c r="S67" s="70"/>
      <c r="T67" s="64">
        <f>SUM(T62:T66)</f>
        <v>57217</v>
      </c>
      <c r="U67" s="70"/>
      <c r="V67" s="74"/>
      <c r="W67" s="74"/>
      <c r="X67" s="74"/>
      <c r="Y67" s="74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3"/>
      <c r="AZ67" s="73"/>
      <c r="BA67" s="73"/>
      <c r="BB67" s="73"/>
      <c r="BC67" s="73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</row>
    <row r="68" spans="1:71" s="66" customFormat="1" ht="13.5" customHeight="1">
      <c r="A68" s="63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4"/>
      <c r="W68" s="74"/>
      <c r="X68" s="74"/>
      <c r="Y68" s="74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3"/>
      <c r="AZ68" s="73"/>
      <c r="BA68" s="73"/>
      <c r="BB68" s="73"/>
      <c r="BC68" s="73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</row>
    <row r="69" spans="1:71" s="66" customFormat="1" ht="13.5" customHeight="1">
      <c r="A69" s="63" t="s">
        <v>87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4"/>
      <c r="W69" s="74"/>
      <c r="X69" s="74"/>
      <c r="Y69" s="74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3"/>
      <c r="AZ69" s="73"/>
      <c r="BA69" s="73"/>
      <c r="BB69" s="73"/>
      <c r="BC69" s="73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</row>
    <row r="70" spans="1:71" s="66" customFormat="1" ht="13.5" customHeight="1">
      <c r="A70" s="63" t="s">
        <v>88</v>
      </c>
      <c r="B70" s="70">
        <v>2105750</v>
      </c>
      <c r="C70" s="70"/>
      <c r="D70" s="70">
        <v>1282121</v>
      </c>
      <c r="E70" s="70"/>
      <c r="F70" s="70">
        <v>0</v>
      </c>
      <c r="G70" s="70"/>
      <c r="H70" s="70">
        <v>236567</v>
      </c>
      <c r="I70" s="70"/>
      <c r="J70" s="70">
        <v>1286501</v>
      </c>
      <c r="K70" s="70"/>
      <c r="L70" s="70">
        <v>0</v>
      </c>
      <c r="M70" s="70"/>
      <c r="N70" s="70">
        <v>0</v>
      </c>
      <c r="O70" s="70"/>
      <c r="P70" s="70">
        <v>0</v>
      </c>
      <c r="Q70" s="70"/>
      <c r="R70" s="64">
        <f aca="true" t="shared" si="6" ref="R70:R79">SUM(D70:P70)</f>
        <v>2805189</v>
      </c>
      <c r="S70" s="64"/>
      <c r="T70" s="64">
        <f aca="true" t="shared" si="7" ref="T70:T83">(+B70-R70)</f>
        <v>-699439</v>
      </c>
      <c r="U70" s="70"/>
      <c r="V70" s="74"/>
      <c r="W70" s="74"/>
      <c r="X70" s="74"/>
      <c r="Y70" s="74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3"/>
      <c r="AZ70" s="73"/>
      <c r="BA70" s="73"/>
      <c r="BB70" s="73"/>
      <c r="BC70" s="73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</row>
    <row r="71" spans="1:71" s="66" customFormat="1" ht="13.5" customHeight="1">
      <c r="A71" s="63" t="s">
        <v>104</v>
      </c>
      <c r="B71" s="70">
        <v>-500</v>
      </c>
      <c r="C71" s="70"/>
      <c r="D71" s="70">
        <v>0</v>
      </c>
      <c r="E71" s="70"/>
      <c r="F71" s="70">
        <v>0</v>
      </c>
      <c r="G71" s="70"/>
      <c r="H71" s="70">
        <v>0</v>
      </c>
      <c r="I71" s="70"/>
      <c r="J71" s="70">
        <v>141161</v>
      </c>
      <c r="K71" s="70"/>
      <c r="L71" s="70">
        <v>0</v>
      </c>
      <c r="M71" s="70"/>
      <c r="N71" s="70">
        <v>0</v>
      </c>
      <c r="O71" s="70"/>
      <c r="P71" s="70">
        <v>0</v>
      </c>
      <c r="Q71" s="70"/>
      <c r="R71" s="64">
        <f t="shared" si="6"/>
        <v>141161</v>
      </c>
      <c r="S71" s="64"/>
      <c r="T71" s="64">
        <f t="shared" si="7"/>
        <v>-141661</v>
      </c>
      <c r="U71" s="70"/>
      <c r="V71" s="74"/>
      <c r="W71" s="74"/>
      <c r="X71" s="74"/>
      <c r="Y71" s="74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3"/>
      <c r="AZ71" s="73"/>
      <c r="BA71" s="73"/>
      <c r="BB71" s="73"/>
      <c r="BC71" s="73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</row>
    <row r="72" spans="1:71" s="66" customFormat="1" ht="13.5" customHeight="1">
      <c r="A72" s="63" t="s">
        <v>105</v>
      </c>
      <c r="B72" s="70">
        <v>2486</v>
      </c>
      <c r="C72" s="70"/>
      <c r="D72" s="70">
        <v>0</v>
      </c>
      <c r="E72" s="70"/>
      <c r="F72" s="70">
        <v>0</v>
      </c>
      <c r="G72" s="70"/>
      <c r="H72" s="70">
        <v>0</v>
      </c>
      <c r="I72" s="70"/>
      <c r="J72" s="70">
        <v>111830</v>
      </c>
      <c r="K72" s="70"/>
      <c r="L72" s="70">
        <v>0</v>
      </c>
      <c r="M72" s="70"/>
      <c r="N72" s="70">
        <v>0</v>
      </c>
      <c r="O72" s="70"/>
      <c r="P72" s="70">
        <v>0</v>
      </c>
      <c r="Q72" s="70"/>
      <c r="R72" s="64">
        <f t="shared" si="6"/>
        <v>111830</v>
      </c>
      <c r="S72" s="64"/>
      <c r="T72" s="64">
        <f t="shared" si="7"/>
        <v>-109344</v>
      </c>
      <c r="U72" s="70"/>
      <c r="V72" s="74"/>
      <c r="W72" s="74"/>
      <c r="X72" s="74"/>
      <c r="Y72" s="74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3"/>
      <c r="AZ72" s="73"/>
      <c r="BA72" s="73"/>
      <c r="BB72" s="73"/>
      <c r="BC72" s="73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</row>
    <row r="73" spans="1:71" s="66" customFormat="1" ht="13.5" customHeight="1">
      <c r="A73" s="63" t="s">
        <v>83</v>
      </c>
      <c r="B73" s="70">
        <v>-18297</v>
      </c>
      <c r="C73" s="70"/>
      <c r="D73" s="70">
        <v>0</v>
      </c>
      <c r="E73" s="70"/>
      <c r="F73" s="70">
        <v>0</v>
      </c>
      <c r="G73" s="70"/>
      <c r="H73" s="70">
        <v>0</v>
      </c>
      <c r="I73" s="70"/>
      <c r="J73" s="70">
        <v>-4619</v>
      </c>
      <c r="K73" s="70"/>
      <c r="L73" s="70">
        <v>0</v>
      </c>
      <c r="M73" s="70"/>
      <c r="N73" s="70">
        <v>0</v>
      </c>
      <c r="O73" s="70"/>
      <c r="P73" s="70">
        <v>0</v>
      </c>
      <c r="Q73" s="70"/>
      <c r="R73" s="64">
        <f t="shared" si="6"/>
        <v>-4619</v>
      </c>
      <c r="S73" s="64"/>
      <c r="T73" s="64">
        <f t="shared" si="7"/>
        <v>-13678</v>
      </c>
      <c r="U73" s="70"/>
      <c r="V73" s="74"/>
      <c r="W73" s="74"/>
      <c r="X73" s="74"/>
      <c r="Y73" s="74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3"/>
      <c r="AZ73" s="73"/>
      <c r="BA73" s="73"/>
      <c r="BB73" s="73"/>
      <c r="BC73" s="73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</row>
    <row r="74" spans="1:71" s="66" customFormat="1" ht="13.5" customHeight="1">
      <c r="A74" s="63" t="s">
        <v>84</v>
      </c>
      <c r="B74" s="70">
        <v>0</v>
      </c>
      <c r="C74" s="70"/>
      <c r="D74" s="70">
        <v>0</v>
      </c>
      <c r="E74" s="70"/>
      <c r="F74" s="70">
        <v>0</v>
      </c>
      <c r="G74" s="70"/>
      <c r="H74" s="70">
        <v>0</v>
      </c>
      <c r="I74" s="70"/>
      <c r="J74" s="70">
        <v>2000</v>
      </c>
      <c r="K74" s="70"/>
      <c r="L74" s="70">
        <v>0</v>
      </c>
      <c r="M74" s="70"/>
      <c r="N74" s="70">
        <v>0</v>
      </c>
      <c r="O74" s="70"/>
      <c r="P74" s="70">
        <v>0</v>
      </c>
      <c r="Q74" s="70"/>
      <c r="R74" s="64">
        <f t="shared" si="6"/>
        <v>2000</v>
      </c>
      <c r="S74" s="64"/>
      <c r="T74" s="64">
        <f t="shared" si="7"/>
        <v>-2000</v>
      </c>
      <c r="U74" s="70"/>
      <c r="V74" s="74"/>
      <c r="W74" s="74"/>
      <c r="X74" s="74"/>
      <c r="Y74" s="74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3"/>
      <c r="AZ74" s="73"/>
      <c r="BA74" s="73"/>
      <c r="BB74" s="73"/>
      <c r="BC74" s="73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</row>
    <row r="75" spans="1:71" s="66" customFormat="1" ht="13.5" customHeight="1">
      <c r="A75" s="63" t="s">
        <v>108</v>
      </c>
      <c r="B75" s="70">
        <v>0</v>
      </c>
      <c r="C75" s="70"/>
      <c r="D75" s="70">
        <v>0</v>
      </c>
      <c r="E75" s="70"/>
      <c r="F75" s="70">
        <v>0</v>
      </c>
      <c r="G75" s="70"/>
      <c r="H75" s="70">
        <v>0</v>
      </c>
      <c r="I75" s="70"/>
      <c r="J75" s="70">
        <v>16672</v>
      </c>
      <c r="K75" s="70"/>
      <c r="L75" s="70">
        <v>0</v>
      </c>
      <c r="M75" s="70"/>
      <c r="N75" s="70">
        <v>0</v>
      </c>
      <c r="O75" s="70"/>
      <c r="P75" s="70">
        <v>0</v>
      </c>
      <c r="Q75" s="70"/>
      <c r="R75" s="64">
        <f t="shared" si="6"/>
        <v>16672</v>
      </c>
      <c r="S75" s="64"/>
      <c r="T75" s="64">
        <f t="shared" si="7"/>
        <v>-16672</v>
      </c>
      <c r="U75" s="70"/>
      <c r="V75" s="74"/>
      <c r="W75" s="74"/>
      <c r="X75" s="74"/>
      <c r="Y75" s="74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3"/>
      <c r="AZ75" s="73"/>
      <c r="BA75" s="73"/>
      <c r="BB75" s="73"/>
      <c r="BC75" s="73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</row>
    <row r="76" spans="1:71" s="66" customFormat="1" ht="13.5" customHeight="1">
      <c r="A76" s="63" t="s">
        <v>109</v>
      </c>
      <c r="B76" s="70">
        <v>0</v>
      </c>
      <c r="C76" s="70"/>
      <c r="D76" s="70">
        <v>0</v>
      </c>
      <c r="E76" s="70"/>
      <c r="F76" s="70">
        <v>0</v>
      </c>
      <c r="G76" s="70"/>
      <c r="H76" s="70">
        <v>0</v>
      </c>
      <c r="I76" s="70"/>
      <c r="J76" s="70">
        <v>22228</v>
      </c>
      <c r="K76" s="70"/>
      <c r="L76" s="70">
        <v>0</v>
      </c>
      <c r="M76" s="70"/>
      <c r="N76" s="70">
        <v>0</v>
      </c>
      <c r="O76" s="70"/>
      <c r="P76" s="70">
        <v>0</v>
      </c>
      <c r="Q76" s="70"/>
      <c r="R76" s="64">
        <f t="shared" si="6"/>
        <v>22228</v>
      </c>
      <c r="S76" s="64"/>
      <c r="T76" s="64">
        <f t="shared" si="7"/>
        <v>-22228</v>
      </c>
      <c r="U76" s="70"/>
      <c r="V76" s="74"/>
      <c r="W76" s="74"/>
      <c r="X76" s="74"/>
      <c r="Y76" s="74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3"/>
      <c r="AZ76" s="73"/>
      <c r="BA76" s="73"/>
      <c r="BB76" s="73"/>
      <c r="BC76" s="73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</row>
    <row r="77" spans="1:71" s="66" customFormat="1" ht="13.5" customHeight="1">
      <c r="A77" s="63" t="s">
        <v>106</v>
      </c>
      <c r="B77" s="70">
        <v>12</v>
      </c>
      <c r="C77" s="70"/>
      <c r="D77" s="70">
        <v>0</v>
      </c>
      <c r="E77" s="70"/>
      <c r="F77" s="70">
        <v>0</v>
      </c>
      <c r="G77" s="70"/>
      <c r="H77" s="70">
        <v>0</v>
      </c>
      <c r="I77" s="70"/>
      <c r="J77" s="70">
        <v>36031</v>
      </c>
      <c r="K77" s="70"/>
      <c r="L77" s="70">
        <v>0</v>
      </c>
      <c r="M77" s="70"/>
      <c r="N77" s="70">
        <v>0</v>
      </c>
      <c r="O77" s="70"/>
      <c r="P77" s="70">
        <v>0</v>
      </c>
      <c r="Q77" s="70"/>
      <c r="R77" s="64">
        <f>SUM(D77:P77)</f>
        <v>36031</v>
      </c>
      <c r="S77" s="64"/>
      <c r="T77" s="70">
        <f t="shared" si="7"/>
        <v>-36019</v>
      </c>
      <c r="U77" s="70"/>
      <c r="V77" s="74"/>
      <c r="W77" s="74"/>
      <c r="X77" s="74"/>
      <c r="Y77" s="74"/>
      <c r="Z77" s="79"/>
      <c r="AA77" s="79"/>
      <c r="AB77" s="79"/>
      <c r="AC77" s="79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3"/>
      <c r="AZ77" s="73"/>
      <c r="BA77" s="73"/>
      <c r="BB77" s="73"/>
      <c r="BC77" s="73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</row>
    <row r="78" spans="1:71" s="66" customFormat="1" ht="13.5" customHeight="1">
      <c r="A78" s="63" t="s">
        <v>112</v>
      </c>
      <c r="B78" s="70">
        <v>0</v>
      </c>
      <c r="C78" s="70"/>
      <c r="D78" s="70">
        <v>0</v>
      </c>
      <c r="E78" s="70"/>
      <c r="F78" s="70">
        <v>0</v>
      </c>
      <c r="G78" s="70"/>
      <c r="H78" s="70">
        <v>0</v>
      </c>
      <c r="I78" s="70"/>
      <c r="J78" s="70">
        <v>19922</v>
      </c>
      <c r="K78" s="70"/>
      <c r="L78" s="70">
        <v>0</v>
      </c>
      <c r="M78" s="70"/>
      <c r="N78" s="70">
        <v>0</v>
      </c>
      <c r="O78" s="70"/>
      <c r="P78" s="70">
        <v>0</v>
      </c>
      <c r="Q78" s="70"/>
      <c r="R78" s="64">
        <f>SUM(D78:P78)</f>
        <v>19922</v>
      </c>
      <c r="S78" s="64"/>
      <c r="T78" s="70">
        <f t="shared" si="7"/>
        <v>-19922</v>
      </c>
      <c r="U78" s="70"/>
      <c r="V78" s="74"/>
      <c r="W78" s="74"/>
      <c r="X78" s="74"/>
      <c r="Y78" s="74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3"/>
      <c r="AZ78" s="73"/>
      <c r="BA78" s="73"/>
      <c r="BB78" s="73"/>
      <c r="BC78" s="73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</row>
    <row r="79" spans="1:71" s="66" customFormat="1" ht="13.5" customHeight="1">
      <c r="A79" s="63" t="s">
        <v>89</v>
      </c>
      <c r="B79" s="70">
        <v>0</v>
      </c>
      <c r="C79" s="70"/>
      <c r="D79" s="70">
        <v>0</v>
      </c>
      <c r="E79" s="70"/>
      <c r="F79" s="70">
        <v>0</v>
      </c>
      <c r="G79" s="70"/>
      <c r="H79" s="70">
        <v>0</v>
      </c>
      <c r="I79" s="70"/>
      <c r="J79" s="70">
        <v>50669</v>
      </c>
      <c r="K79" s="70"/>
      <c r="L79" s="70">
        <v>0</v>
      </c>
      <c r="M79" s="70"/>
      <c r="N79" s="70">
        <v>0</v>
      </c>
      <c r="O79" s="70"/>
      <c r="P79" s="70">
        <v>0</v>
      </c>
      <c r="Q79" s="70"/>
      <c r="R79" s="64">
        <f t="shared" si="6"/>
        <v>50669</v>
      </c>
      <c r="S79" s="64"/>
      <c r="T79" s="64">
        <f t="shared" si="7"/>
        <v>-50669</v>
      </c>
      <c r="U79" s="70"/>
      <c r="V79" s="74"/>
      <c r="W79" s="74"/>
      <c r="X79" s="74"/>
      <c r="Y79" s="74"/>
      <c r="Z79" s="79"/>
      <c r="AA79" s="79"/>
      <c r="AB79" s="79"/>
      <c r="AC79" s="79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3"/>
      <c r="AZ79" s="73"/>
      <c r="BA79" s="73"/>
      <c r="BB79" s="73"/>
      <c r="BC79" s="73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</row>
    <row r="80" spans="1:71" s="66" customFormat="1" ht="13.5" customHeight="1">
      <c r="A80" s="63" t="s">
        <v>107</v>
      </c>
      <c r="B80" s="70">
        <v>0</v>
      </c>
      <c r="C80" s="70"/>
      <c r="D80" s="70">
        <v>0</v>
      </c>
      <c r="E80" s="70"/>
      <c r="F80" s="70">
        <v>0</v>
      </c>
      <c r="G80" s="70"/>
      <c r="H80" s="70">
        <v>0</v>
      </c>
      <c r="I80" s="70"/>
      <c r="J80" s="70">
        <v>29391</v>
      </c>
      <c r="K80" s="70"/>
      <c r="L80" s="70">
        <v>0</v>
      </c>
      <c r="M80" s="70"/>
      <c r="N80" s="70">
        <v>0</v>
      </c>
      <c r="O80" s="70"/>
      <c r="P80" s="70">
        <v>0</v>
      </c>
      <c r="Q80" s="70"/>
      <c r="R80" s="64">
        <f>SUM(D80:P80)</f>
        <v>29391</v>
      </c>
      <c r="S80" s="64"/>
      <c r="T80" s="64">
        <f t="shared" si="7"/>
        <v>-29391</v>
      </c>
      <c r="U80" s="70"/>
      <c r="V80" s="74"/>
      <c r="W80" s="74"/>
      <c r="X80" s="74"/>
      <c r="Y80" s="74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3"/>
      <c r="AZ80" s="73"/>
      <c r="BA80" s="73"/>
      <c r="BB80" s="73"/>
      <c r="BC80" s="73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</row>
    <row r="81" spans="1:71" s="66" customFormat="1" ht="13.5" customHeight="1">
      <c r="A81" s="63" t="s">
        <v>110</v>
      </c>
      <c r="B81" s="70">
        <v>0</v>
      </c>
      <c r="C81" s="70"/>
      <c r="D81" s="70">
        <v>0</v>
      </c>
      <c r="E81" s="70"/>
      <c r="F81" s="70">
        <v>0</v>
      </c>
      <c r="G81" s="70"/>
      <c r="H81" s="70">
        <v>0</v>
      </c>
      <c r="I81" s="70"/>
      <c r="J81" s="70">
        <v>22738</v>
      </c>
      <c r="K81" s="70"/>
      <c r="L81" s="70">
        <v>0</v>
      </c>
      <c r="M81" s="70"/>
      <c r="N81" s="70">
        <v>0</v>
      </c>
      <c r="O81" s="80"/>
      <c r="P81" s="70">
        <v>0</v>
      </c>
      <c r="Q81" s="70"/>
      <c r="R81" s="64">
        <f>SUM(D81:P81)</f>
        <v>22738</v>
      </c>
      <c r="S81" s="64"/>
      <c r="T81" s="64">
        <f t="shared" si="7"/>
        <v>-22738</v>
      </c>
      <c r="U81" s="70"/>
      <c r="V81" s="74"/>
      <c r="W81" s="74"/>
      <c r="X81" s="74"/>
      <c r="Y81" s="74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3"/>
      <c r="AZ81" s="73"/>
      <c r="BA81" s="73"/>
      <c r="BB81" s="73"/>
      <c r="BC81" s="73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</row>
    <row r="82" spans="1:71" s="66" customFormat="1" ht="13.5" customHeight="1">
      <c r="A82" s="63" t="s">
        <v>85</v>
      </c>
      <c r="B82" s="70">
        <v>0</v>
      </c>
      <c r="C82" s="70"/>
      <c r="D82" s="70">
        <v>0</v>
      </c>
      <c r="E82" s="70"/>
      <c r="F82" s="70">
        <v>0</v>
      </c>
      <c r="G82" s="70"/>
      <c r="H82" s="70">
        <v>0</v>
      </c>
      <c r="I82" s="70"/>
      <c r="J82" s="70">
        <v>308788</v>
      </c>
      <c r="K82" s="70"/>
      <c r="L82" s="70">
        <v>0</v>
      </c>
      <c r="M82" s="70"/>
      <c r="N82" s="70">
        <v>0</v>
      </c>
      <c r="O82" s="70"/>
      <c r="P82" s="70">
        <v>0</v>
      </c>
      <c r="Q82" s="70"/>
      <c r="R82" s="64">
        <f>SUM(D82:P82)</f>
        <v>308788</v>
      </c>
      <c r="S82" s="64"/>
      <c r="T82" s="64">
        <f t="shared" si="7"/>
        <v>-308788</v>
      </c>
      <c r="U82" s="70"/>
      <c r="V82" s="74"/>
      <c r="W82" s="74"/>
      <c r="X82" s="74"/>
      <c r="Y82" s="74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3"/>
      <c r="AZ82" s="73"/>
      <c r="BA82" s="73"/>
      <c r="BB82" s="73"/>
      <c r="BC82" s="73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</row>
    <row r="83" spans="1:71" s="66" customFormat="1" ht="13.5" customHeight="1">
      <c r="A83" s="63" t="s">
        <v>111</v>
      </c>
      <c r="B83" s="71">
        <v>0</v>
      </c>
      <c r="C83" s="70"/>
      <c r="D83" s="71">
        <v>0</v>
      </c>
      <c r="E83" s="70"/>
      <c r="F83" s="71">
        <v>0</v>
      </c>
      <c r="G83" s="70"/>
      <c r="H83" s="71">
        <v>0</v>
      </c>
      <c r="I83" s="70"/>
      <c r="J83" s="71">
        <v>5368</v>
      </c>
      <c r="K83" s="70"/>
      <c r="L83" s="71">
        <v>0</v>
      </c>
      <c r="M83" s="70"/>
      <c r="N83" s="71">
        <v>0</v>
      </c>
      <c r="O83" s="70"/>
      <c r="P83" s="71">
        <v>0</v>
      </c>
      <c r="Q83" s="70"/>
      <c r="R83" s="71">
        <f>SUM(D83:P83)</f>
        <v>5368</v>
      </c>
      <c r="S83" s="64"/>
      <c r="T83" s="71">
        <f t="shared" si="7"/>
        <v>-5368</v>
      </c>
      <c r="U83" s="70"/>
      <c r="V83" s="74"/>
      <c r="W83" s="74"/>
      <c r="X83" s="74"/>
      <c r="Y83" s="74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3"/>
      <c r="AZ83" s="73"/>
      <c r="BA83" s="73"/>
      <c r="BB83" s="73"/>
      <c r="BC83" s="73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</row>
    <row r="84" spans="1:71" s="66" customFormat="1" ht="13.5" customHeight="1">
      <c r="A84" s="63" t="s">
        <v>90</v>
      </c>
      <c r="B84" s="70">
        <f>SUM(B70:B83)</f>
        <v>2089451</v>
      </c>
      <c r="C84" s="70"/>
      <c r="D84" s="70">
        <f>SUM(D70:D83)</f>
        <v>1282121</v>
      </c>
      <c r="E84" s="70"/>
      <c r="F84" s="70">
        <f>SUM(F70:F83)</f>
        <v>0</v>
      </c>
      <c r="G84" s="70"/>
      <c r="H84" s="70">
        <f>SUM(H70:H83)</f>
        <v>236567</v>
      </c>
      <c r="I84" s="70"/>
      <c r="J84" s="70">
        <f>SUM(J70:J83)</f>
        <v>2048680</v>
      </c>
      <c r="K84" s="70"/>
      <c r="L84" s="70">
        <f>SUM(L70:L83)</f>
        <v>0</v>
      </c>
      <c r="M84" s="70"/>
      <c r="N84" s="70">
        <f>SUM(N70:N83)</f>
        <v>0</v>
      </c>
      <c r="O84" s="70"/>
      <c r="P84" s="70">
        <f>SUM(P70:P83)</f>
        <v>0</v>
      </c>
      <c r="Q84" s="70"/>
      <c r="R84" s="64">
        <f>SUM(R70:R83)</f>
        <v>3567368</v>
      </c>
      <c r="S84" s="64"/>
      <c r="T84" s="64">
        <f>SUM(T70:T83)</f>
        <v>-1477917</v>
      </c>
      <c r="U84" s="70"/>
      <c r="V84" s="74"/>
      <c r="W84" s="74"/>
      <c r="X84" s="74"/>
      <c r="Y84" s="74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3"/>
      <c r="AZ84" s="73"/>
      <c r="BA84" s="73"/>
      <c r="BB84" s="73"/>
      <c r="BC84" s="73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</row>
    <row r="85" spans="1:71" s="66" customFormat="1" ht="13.5" customHeight="1">
      <c r="A85" s="63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4"/>
      <c r="W85" s="74"/>
      <c r="X85" s="74"/>
      <c r="Y85" s="74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3"/>
      <c r="AZ85" s="73"/>
      <c r="BA85" s="73"/>
      <c r="BB85" s="73"/>
      <c r="BC85" s="73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</row>
    <row r="86" spans="1:71" s="66" customFormat="1" ht="13.5" customHeight="1" thickBot="1">
      <c r="A86" s="63" t="s">
        <v>92</v>
      </c>
      <c r="B86" s="75">
        <f>B67+B84</f>
        <v>2415984</v>
      </c>
      <c r="C86" s="70"/>
      <c r="D86" s="75">
        <f>D67+D84</f>
        <v>1288081</v>
      </c>
      <c r="E86" s="70"/>
      <c r="F86" s="75">
        <f>F67+F84</f>
        <v>59751</v>
      </c>
      <c r="G86" s="70"/>
      <c r="H86" s="75">
        <f>H67+H84</f>
        <v>240105</v>
      </c>
      <c r="I86" s="70"/>
      <c r="J86" s="75">
        <f>J67+J84</f>
        <v>2248747</v>
      </c>
      <c r="K86" s="70"/>
      <c r="L86" s="75">
        <f>L67+L84</f>
        <v>0</v>
      </c>
      <c r="M86" s="70"/>
      <c r="N86" s="75">
        <f>N67+N84</f>
        <v>0</v>
      </c>
      <c r="O86" s="70"/>
      <c r="P86" s="75">
        <f>P67+P84</f>
        <v>0</v>
      </c>
      <c r="Q86" s="70"/>
      <c r="R86" s="75">
        <f>R67+R84</f>
        <v>3836684</v>
      </c>
      <c r="S86" s="70"/>
      <c r="T86" s="75">
        <f>T67+T84</f>
        <v>-1420700</v>
      </c>
      <c r="U86" s="70"/>
      <c r="V86" s="74"/>
      <c r="W86" s="74"/>
      <c r="X86" s="74"/>
      <c r="Y86" s="74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3"/>
      <c r="AZ86" s="73"/>
      <c r="BA86" s="73"/>
      <c r="BB86" s="73"/>
      <c r="BC86" s="73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</row>
    <row r="87" spans="1:71" s="66" customFormat="1" ht="13.5" customHeight="1" thickTop="1">
      <c r="A87" s="63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4"/>
      <c r="W87" s="74"/>
      <c r="X87" s="74"/>
      <c r="Y87" s="74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3"/>
      <c r="AZ87" s="73"/>
      <c r="BA87" s="73"/>
      <c r="BB87" s="73"/>
      <c r="BC87" s="73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</row>
    <row r="88" spans="1:71" s="66" customFormat="1" ht="13.5" customHeight="1">
      <c r="A88" s="63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4"/>
      <c r="W88" s="74"/>
      <c r="X88" s="74"/>
      <c r="Y88" s="74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3"/>
      <c r="AZ88" s="73"/>
      <c r="BA88" s="73"/>
      <c r="BB88" s="73"/>
      <c r="BC88" s="73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</row>
    <row r="89" spans="1:71" s="66" customFormat="1" ht="13.5" customHeight="1" thickBot="1">
      <c r="A89" s="63" t="s">
        <v>91</v>
      </c>
      <c r="B89" s="83">
        <f>B86+B59</f>
        <v>72627284</v>
      </c>
      <c r="C89" s="70"/>
      <c r="D89" s="83">
        <f>D86+D59</f>
        <v>13853407</v>
      </c>
      <c r="E89" s="70"/>
      <c r="F89" s="83">
        <f>F86+F59</f>
        <v>4112354</v>
      </c>
      <c r="G89" s="70"/>
      <c r="H89" s="83">
        <f>H86+H59</f>
        <v>4348918</v>
      </c>
      <c r="I89" s="70"/>
      <c r="J89" s="83">
        <f>J86+J59</f>
        <v>31986640</v>
      </c>
      <c r="K89" s="70"/>
      <c r="L89" s="83">
        <f>L86+L59</f>
        <v>6621738</v>
      </c>
      <c r="M89" s="70"/>
      <c r="N89" s="83">
        <f>N86+N59</f>
        <v>7433595</v>
      </c>
      <c r="O89" s="70"/>
      <c r="P89" s="83">
        <f>P86+P59</f>
        <v>402890</v>
      </c>
      <c r="Q89" s="70"/>
      <c r="R89" s="83">
        <f>R86+R59</f>
        <v>68759542</v>
      </c>
      <c r="S89" s="70"/>
      <c r="T89" s="83">
        <f>T86+T59</f>
        <v>3867742</v>
      </c>
      <c r="U89" s="70"/>
      <c r="V89" s="74"/>
      <c r="W89" s="74"/>
      <c r="X89" s="74"/>
      <c r="Y89" s="74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3"/>
      <c r="AZ89" s="73"/>
      <c r="BA89" s="73"/>
      <c r="BB89" s="73"/>
      <c r="BC89" s="73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</row>
    <row r="90" spans="1:71" s="66" customFormat="1" ht="12.75" thickTop="1">
      <c r="A90" s="63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4"/>
      <c r="W90" s="74"/>
      <c r="X90" s="74"/>
      <c r="Y90" s="74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3"/>
      <c r="AZ90" s="73"/>
      <c r="BA90" s="73"/>
      <c r="BB90" s="73"/>
      <c r="BC90" s="73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</row>
    <row r="91" spans="1:71" s="88" customFormat="1" ht="12">
      <c r="A91" s="84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6"/>
      <c r="W91" s="86"/>
      <c r="X91" s="86"/>
      <c r="Y91" s="86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6"/>
      <c r="AZ91" s="86"/>
      <c r="BA91" s="86"/>
      <c r="BB91" s="86"/>
      <c r="BC91" s="86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</row>
    <row r="92" spans="1:71" s="66" customFormat="1" ht="12">
      <c r="A92" s="63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4"/>
      <c r="W92" s="74"/>
      <c r="X92" s="74"/>
      <c r="Y92" s="74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3"/>
      <c r="AZ92" s="73"/>
      <c r="BA92" s="73"/>
      <c r="BB92" s="73"/>
      <c r="BC92" s="73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</row>
    <row r="93" spans="1:71" s="66" customFormat="1" ht="12">
      <c r="A93" s="63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4"/>
      <c r="W93" s="74"/>
      <c r="X93" s="74"/>
      <c r="Y93" s="74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3"/>
      <c r="AZ93" s="73"/>
      <c r="BA93" s="73"/>
      <c r="BB93" s="73"/>
      <c r="BC93" s="73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</row>
    <row r="94" spans="1:71" s="66" customFormat="1" ht="12">
      <c r="A94" s="63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4"/>
      <c r="W94" s="74"/>
      <c r="X94" s="74"/>
      <c r="Y94" s="74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3"/>
      <c r="AZ94" s="73"/>
      <c r="BA94" s="73"/>
      <c r="BB94" s="73"/>
      <c r="BC94" s="73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</row>
    <row r="95" spans="1:71" s="66" customFormat="1" ht="12">
      <c r="A95" s="63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4"/>
      <c r="W95" s="74"/>
      <c r="X95" s="74"/>
      <c r="Y95" s="74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3"/>
      <c r="AZ95" s="73"/>
      <c r="BA95" s="73"/>
      <c r="BB95" s="73"/>
      <c r="BC95" s="73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</row>
    <row r="96" spans="2:55" ht="1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14"/>
      <c r="W96" s="14"/>
      <c r="X96" s="14"/>
      <c r="Y96" s="14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14"/>
      <c r="AZ96" s="14"/>
      <c r="BA96" s="14"/>
      <c r="BB96" s="14"/>
      <c r="BC96" s="14"/>
    </row>
    <row r="97" spans="2:55" ht="1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14"/>
      <c r="W97" s="14"/>
      <c r="X97" s="14"/>
      <c r="Y97" s="14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14"/>
      <c r="AZ97" s="14"/>
      <c r="BA97" s="14"/>
      <c r="BB97" s="14"/>
      <c r="BC97" s="14"/>
    </row>
    <row r="98" spans="2:55" ht="1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14"/>
      <c r="W98" s="14"/>
      <c r="X98" s="14"/>
      <c r="Y98" s="14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14"/>
      <c r="AZ98" s="14"/>
      <c r="BA98" s="14"/>
      <c r="BB98" s="14"/>
      <c r="BC98" s="14"/>
    </row>
    <row r="99" spans="2:55" ht="1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14"/>
      <c r="W99" s="14"/>
      <c r="X99" s="14"/>
      <c r="Y99" s="14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14"/>
      <c r="AZ99" s="14"/>
      <c r="BA99" s="14"/>
      <c r="BB99" s="14"/>
      <c r="BC99" s="14"/>
    </row>
    <row r="100" spans="2:55" ht="1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14"/>
      <c r="W100" s="14"/>
      <c r="X100" s="14"/>
      <c r="Y100" s="14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14"/>
      <c r="AZ100" s="14"/>
      <c r="BA100" s="14"/>
      <c r="BB100" s="14"/>
      <c r="BC100" s="14"/>
    </row>
    <row r="109" spans="26:49" ht="12"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</row>
    <row r="110" spans="26:49" ht="12"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</row>
    <row r="111" spans="26:49" ht="12"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14"/>
      <c r="AV111" s="6"/>
      <c r="AW111" s="15"/>
    </row>
    <row r="112" spans="26:49" ht="12"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</row>
    <row r="113" spans="26:49" ht="12"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</row>
    <row r="114" spans="26:49" ht="12"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</row>
    <row r="115" spans="26:49" ht="12"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</row>
    <row r="116" spans="26:49" ht="12"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</row>
    <row r="117" spans="26:49" ht="12"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</row>
    <row r="118" spans="26:49" ht="12">
      <c r="Z118" s="6"/>
      <c r="AA118" s="6"/>
      <c r="AB118" s="6"/>
      <c r="AC118" s="7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</row>
    <row r="119" spans="26:49" ht="12">
      <c r="Z119" s="6"/>
      <c r="AA119" s="6"/>
      <c r="AB119" s="6"/>
      <c r="AC119" s="6"/>
      <c r="AD119" s="6"/>
      <c r="AE119" s="7"/>
      <c r="AF119" s="6"/>
      <c r="AG119" s="6"/>
      <c r="AH119" s="6"/>
      <c r="AI119" s="6"/>
      <c r="AJ119" s="6"/>
      <c r="AK119" s="6"/>
      <c r="AL119" s="6"/>
      <c r="AM119" s="6"/>
      <c r="AN119" s="6"/>
      <c r="AO119" s="7"/>
      <c r="AP119" s="6"/>
      <c r="AQ119" s="6"/>
      <c r="AR119" s="6"/>
      <c r="AS119" s="7"/>
      <c r="AT119" s="6"/>
      <c r="AU119" s="6"/>
      <c r="AV119" s="6"/>
      <c r="AW119" s="7"/>
    </row>
    <row r="120" spans="26:49" ht="12">
      <c r="Z120" s="6"/>
      <c r="AA120" s="6"/>
      <c r="AB120" s="6"/>
      <c r="AC120" s="7"/>
      <c r="AD120" s="6"/>
      <c r="AE120" s="7"/>
      <c r="AF120" s="6"/>
      <c r="AG120" s="6"/>
      <c r="AH120" s="6"/>
      <c r="AI120" s="6"/>
      <c r="AJ120" s="6"/>
      <c r="AK120" s="7"/>
      <c r="AL120" s="6"/>
      <c r="AM120" s="6"/>
      <c r="AN120" s="6"/>
      <c r="AO120" s="7"/>
      <c r="AP120" s="6"/>
      <c r="AQ120" s="7"/>
      <c r="AR120" s="6"/>
      <c r="AS120" s="6"/>
      <c r="AT120" s="6"/>
      <c r="AU120" s="6"/>
      <c r="AV120" s="6"/>
      <c r="AW120" s="7"/>
    </row>
    <row r="121" spans="26:49" ht="12">
      <c r="Z121" s="6"/>
      <c r="AA121" s="6"/>
      <c r="AB121" s="6"/>
      <c r="AC121" s="7"/>
      <c r="AD121" s="6"/>
      <c r="AE121" s="7"/>
      <c r="AF121" s="6"/>
      <c r="AG121" s="7"/>
      <c r="AH121" s="6"/>
      <c r="AI121" s="7"/>
      <c r="AJ121" s="6"/>
      <c r="AK121" s="7"/>
      <c r="AL121" s="6"/>
      <c r="AM121" s="6"/>
      <c r="AN121" s="6"/>
      <c r="AO121" s="7"/>
      <c r="AP121" s="6"/>
      <c r="AQ121" s="7"/>
      <c r="AR121" s="6"/>
      <c r="AS121" s="6"/>
      <c r="AT121" s="6"/>
      <c r="AU121" s="7"/>
      <c r="AV121" s="6"/>
      <c r="AW121" s="7"/>
    </row>
    <row r="122" spans="26:49" ht="12"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</row>
    <row r="123" spans="26:49" ht="12">
      <c r="Z123" s="6"/>
      <c r="AA123" s="6"/>
      <c r="AB123" s="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</row>
    <row r="124" spans="26:49" ht="12"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</row>
    <row r="125" spans="26:49" ht="12"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</row>
    <row r="126" spans="26:49" ht="12"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</row>
    <row r="127" spans="26:49" ht="12"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</row>
    <row r="128" spans="26:49" ht="12">
      <c r="Z128" s="6"/>
      <c r="AA128" s="6"/>
      <c r="AB128" s="6"/>
      <c r="AC128" s="16"/>
      <c r="AD128" s="6"/>
      <c r="AE128" s="16"/>
      <c r="AF128" s="6"/>
      <c r="AG128" s="16"/>
      <c r="AH128" s="6"/>
      <c r="AI128" s="16"/>
      <c r="AJ128" s="6"/>
      <c r="AK128" s="16"/>
      <c r="AL128" s="17"/>
      <c r="AM128" s="17"/>
      <c r="AN128" s="6"/>
      <c r="AO128" s="16"/>
      <c r="AP128" s="6"/>
      <c r="AQ128" s="17"/>
      <c r="AR128" s="6"/>
      <c r="AS128" s="16"/>
      <c r="AT128" s="6"/>
      <c r="AU128" s="16"/>
      <c r="AV128" s="6"/>
      <c r="AW128" s="16"/>
    </row>
    <row r="129" spans="26:49" ht="12"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</row>
    <row r="130" spans="26:49" ht="12"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</row>
    <row r="131" spans="26:49" ht="12"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</row>
    <row r="132" spans="26:49" ht="12"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</row>
    <row r="133" spans="26:49" ht="12"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</row>
    <row r="203" spans="60:64" ht="12">
      <c r="BH203" s="14"/>
      <c r="BI203" s="14"/>
      <c r="BJ203" s="14"/>
      <c r="BK203" s="14"/>
      <c r="BL203" s="14"/>
    </row>
    <row r="204" spans="60:64" ht="12">
      <c r="BH204" s="14"/>
      <c r="BI204" s="14"/>
      <c r="BJ204" s="14"/>
      <c r="BK204" s="14"/>
      <c r="BL204" s="14"/>
    </row>
    <row r="205" spans="60:64" ht="12">
      <c r="BH205" s="14"/>
      <c r="BI205" s="14"/>
      <c r="BJ205" s="18"/>
      <c r="BK205" s="14"/>
      <c r="BL205" s="19"/>
    </row>
    <row r="206" spans="60:64" ht="12">
      <c r="BH206" s="14"/>
      <c r="BI206" s="14"/>
      <c r="BJ206" s="18"/>
      <c r="BK206" s="14"/>
      <c r="BL206" s="14"/>
    </row>
    <row r="207" spans="60:64" ht="12">
      <c r="BH207" s="14"/>
      <c r="BI207" s="14"/>
      <c r="BJ207" s="18"/>
      <c r="BK207" s="14"/>
      <c r="BL207" s="19"/>
    </row>
    <row r="208" spans="60:64" ht="12">
      <c r="BH208" s="14"/>
      <c r="BI208" s="14"/>
      <c r="BJ208" s="18"/>
      <c r="BK208" s="14"/>
      <c r="BL208" s="19"/>
    </row>
    <row r="209" spans="60:64" ht="12">
      <c r="BH209" s="14"/>
      <c r="BI209" s="14"/>
      <c r="BJ209" s="18"/>
      <c r="BK209" s="14"/>
      <c r="BL209" s="19"/>
    </row>
    <row r="210" spans="60:64" ht="12">
      <c r="BH210" s="14"/>
      <c r="BI210" s="14"/>
      <c r="BJ210" s="14"/>
      <c r="BK210" s="14"/>
      <c r="BL210" s="14"/>
    </row>
    <row r="211" spans="60:64" ht="12">
      <c r="BH211" s="14"/>
      <c r="BI211" s="14"/>
      <c r="BJ211" s="18"/>
      <c r="BK211" s="14"/>
      <c r="BL211" s="14"/>
    </row>
    <row r="212" spans="60:64" ht="12">
      <c r="BH212" s="14"/>
      <c r="BI212" s="14"/>
      <c r="BJ212" s="18"/>
      <c r="BK212" s="14"/>
      <c r="BL212" s="14"/>
    </row>
    <row r="213" spans="60:64" ht="12">
      <c r="BH213" s="14"/>
      <c r="BI213" s="14"/>
      <c r="BJ213" s="14"/>
      <c r="BK213" s="14"/>
      <c r="BL213" s="14"/>
    </row>
    <row r="214" spans="60:64" ht="12">
      <c r="BH214" s="14"/>
      <c r="BI214" s="14"/>
      <c r="BJ214" s="14"/>
      <c r="BK214" s="14"/>
      <c r="BL214" s="14"/>
    </row>
    <row r="215" spans="60:64" ht="12">
      <c r="BH215" s="14"/>
      <c r="BI215" s="14"/>
      <c r="BJ215" s="14"/>
      <c r="BK215" s="20"/>
      <c r="BL215" s="14"/>
    </row>
    <row r="216" spans="60:64" ht="12">
      <c r="BH216" s="14"/>
      <c r="BI216" s="14"/>
      <c r="BJ216" s="14"/>
      <c r="BK216" s="14"/>
      <c r="BL216" s="14"/>
    </row>
    <row r="217" spans="60:64" ht="12">
      <c r="BH217" s="14"/>
      <c r="BI217" s="14"/>
      <c r="BJ217" s="14"/>
      <c r="BK217" s="14"/>
      <c r="BL217" s="14"/>
    </row>
    <row r="218" spans="60:64" ht="12">
      <c r="BH218" s="14"/>
      <c r="BI218" s="14"/>
      <c r="BJ218" s="14"/>
      <c r="BK218" s="14"/>
      <c r="BL218" s="14"/>
    </row>
    <row r="219" spans="60:64" ht="12">
      <c r="BH219" s="14"/>
      <c r="BI219" s="14"/>
      <c r="BJ219" s="14"/>
      <c r="BK219" s="21"/>
      <c r="BL219" s="14"/>
    </row>
    <row r="220" spans="60:64" ht="12">
      <c r="BH220" s="14"/>
      <c r="BI220" s="14"/>
      <c r="BJ220" s="14"/>
      <c r="BK220" s="14"/>
      <c r="BL220" s="14"/>
    </row>
    <row r="221" spans="60:64" ht="12">
      <c r="BH221" s="14"/>
      <c r="BI221" s="14"/>
      <c r="BJ221" s="14"/>
      <c r="BK221" s="14"/>
      <c r="BL221" s="14"/>
    </row>
    <row r="222" spans="60:64" ht="12">
      <c r="BH222" s="14"/>
      <c r="BI222" s="14"/>
      <c r="BJ222" s="14"/>
      <c r="BK222" s="21"/>
      <c r="BL222" s="14"/>
    </row>
    <row r="223" spans="60:64" ht="12">
      <c r="BH223" s="14"/>
      <c r="BI223" s="14"/>
      <c r="BJ223" s="14"/>
      <c r="BK223" s="21"/>
      <c r="BL223" s="14"/>
    </row>
    <row r="224" spans="60:64" ht="12">
      <c r="BH224" s="14"/>
      <c r="BI224" s="14"/>
      <c r="BJ224" s="14"/>
      <c r="BK224" s="21"/>
      <c r="BL224" s="14"/>
    </row>
    <row r="225" spans="60:64" ht="12">
      <c r="BH225" s="14"/>
      <c r="BI225" s="14"/>
      <c r="BJ225" s="14"/>
      <c r="BK225" s="21"/>
      <c r="BL225" s="14"/>
    </row>
    <row r="226" spans="60:64" ht="12">
      <c r="BH226" s="14"/>
      <c r="BI226" s="14"/>
      <c r="BJ226" s="14"/>
      <c r="BK226" s="20"/>
      <c r="BL226" s="14"/>
    </row>
    <row r="227" spans="60:64" ht="12">
      <c r="BH227" s="14"/>
      <c r="BI227" s="14"/>
      <c r="BJ227" s="14"/>
      <c r="BK227" s="21"/>
      <c r="BL227" s="14"/>
    </row>
    <row r="228" spans="60:64" ht="12">
      <c r="BH228" s="14"/>
      <c r="BI228" s="14"/>
      <c r="BJ228" s="14"/>
      <c r="BK228" s="21"/>
      <c r="BL228" s="14"/>
    </row>
    <row r="229" spans="60:64" ht="12">
      <c r="BH229" s="14"/>
      <c r="BI229" s="14"/>
      <c r="BJ229" s="14"/>
      <c r="BK229" s="21"/>
      <c r="BL229" s="14"/>
    </row>
    <row r="230" spans="60:64" ht="12">
      <c r="BH230" s="14"/>
      <c r="BI230" s="14"/>
      <c r="BJ230" s="14"/>
      <c r="BK230" s="21"/>
      <c r="BL230" s="14"/>
    </row>
    <row r="231" spans="60:64" ht="12">
      <c r="BH231" s="14"/>
      <c r="BI231" s="14"/>
      <c r="BJ231" s="18"/>
      <c r="BK231" s="21"/>
      <c r="BL231" s="14"/>
    </row>
    <row r="232" spans="60:64" ht="12">
      <c r="BH232" s="14"/>
      <c r="BI232" s="14"/>
      <c r="BJ232" s="18"/>
      <c r="BK232" s="21"/>
      <c r="BL232" s="14"/>
    </row>
    <row r="233" spans="60:64" ht="12">
      <c r="BH233" s="14"/>
      <c r="BI233" s="14"/>
      <c r="BJ233" s="14"/>
      <c r="BK233" s="21"/>
      <c r="BL233" s="14"/>
    </row>
    <row r="234" spans="60:64" ht="12">
      <c r="BH234" s="14"/>
      <c r="BI234" s="14"/>
      <c r="BJ234" s="14"/>
      <c r="BK234" s="14"/>
      <c r="BL234" s="14"/>
    </row>
    <row r="235" spans="60:64" ht="12">
      <c r="BH235" s="14"/>
      <c r="BI235" s="14"/>
      <c r="BJ235" s="14"/>
      <c r="BK235" s="14"/>
      <c r="BL235" s="14"/>
    </row>
    <row r="236" spans="60:64" ht="12">
      <c r="BH236" s="14"/>
      <c r="BI236" s="14"/>
      <c r="BJ236" s="14"/>
      <c r="BK236" s="20"/>
      <c r="BL236" s="14"/>
    </row>
    <row r="237" spans="60:64" ht="12">
      <c r="BH237" s="14"/>
      <c r="BI237" s="14"/>
      <c r="BJ237" s="14"/>
      <c r="BK237" s="14"/>
      <c r="BL237" s="14"/>
    </row>
    <row r="238" spans="60:64" ht="12">
      <c r="BH238" s="14"/>
      <c r="BI238" s="14"/>
      <c r="BJ238" s="14"/>
      <c r="BK238" s="14"/>
      <c r="BL238" s="14"/>
    </row>
    <row r="239" spans="60:64" ht="12">
      <c r="BH239" s="14"/>
      <c r="BI239" s="14"/>
      <c r="BJ239" s="14"/>
      <c r="BK239" s="14"/>
      <c r="BL239" s="14"/>
    </row>
    <row r="240" spans="60:64" ht="12">
      <c r="BH240" s="14"/>
      <c r="BI240" s="14"/>
      <c r="BJ240" s="14"/>
      <c r="BK240" s="14"/>
      <c r="BL240" s="14"/>
    </row>
    <row r="241" spans="60:64" ht="12">
      <c r="BH241" s="14"/>
      <c r="BI241" s="14"/>
      <c r="BJ241" s="14"/>
      <c r="BK241" s="14"/>
      <c r="BL241" s="14"/>
    </row>
    <row r="242" spans="60:64" ht="12">
      <c r="BH242" s="14"/>
      <c r="BI242" s="14"/>
      <c r="BJ242" s="14"/>
      <c r="BK242" s="14"/>
      <c r="BL242" s="14"/>
    </row>
    <row r="243" spans="60:64" ht="12">
      <c r="BH243" s="14"/>
      <c r="BI243" s="14"/>
      <c r="BJ243" s="14"/>
      <c r="BK243" s="21"/>
      <c r="BL243" s="14"/>
    </row>
    <row r="244" spans="60:64" ht="12">
      <c r="BH244" s="14"/>
      <c r="BI244" s="14"/>
      <c r="BJ244" s="14"/>
      <c r="BK244" s="14"/>
      <c r="BL244" s="14"/>
    </row>
    <row r="245" spans="60:64" ht="12">
      <c r="BH245" s="14"/>
      <c r="BI245" s="14"/>
      <c r="BJ245" s="14"/>
      <c r="BK245" s="14"/>
      <c r="BL245" s="14"/>
    </row>
    <row r="246" spans="60:64" ht="12">
      <c r="BH246" s="14"/>
      <c r="BI246" s="14"/>
      <c r="BJ246" s="14"/>
      <c r="BK246" s="14"/>
      <c r="BL246" s="14"/>
    </row>
    <row r="247" spans="60:64" ht="12">
      <c r="BH247" s="14"/>
      <c r="BI247" s="14"/>
      <c r="BJ247" s="14"/>
      <c r="BK247" s="14"/>
      <c r="BL247" s="14"/>
    </row>
    <row r="248" spans="60:64" ht="12">
      <c r="BH248" s="14"/>
      <c r="BI248" s="14"/>
      <c r="BJ248" s="14"/>
      <c r="BK248" s="20"/>
      <c r="BL248" s="14"/>
    </row>
    <row r="249" spans="60:64" ht="12">
      <c r="BH249" s="14"/>
      <c r="BI249" s="14"/>
      <c r="BJ249" s="14"/>
      <c r="BK249" s="21"/>
      <c r="BL249" s="14"/>
    </row>
    <row r="250" spans="60:64" ht="12">
      <c r="BH250" s="14"/>
      <c r="BI250" s="14"/>
      <c r="BJ250" s="14"/>
      <c r="BK250" s="20"/>
      <c r="BL250" s="14"/>
    </row>
    <row r="251" spans="60:64" ht="12">
      <c r="BH251" s="14"/>
      <c r="BI251" s="14"/>
      <c r="BJ251" s="14"/>
      <c r="BK251" s="14"/>
      <c r="BL251" s="14"/>
    </row>
  </sheetData>
  <sheetProtection/>
  <mergeCells count="5">
    <mergeCell ref="A4:T4"/>
    <mergeCell ref="D11:R11"/>
    <mergeCell ref="A7:T7"/>
    <mergeCell ref="A3:T3"/>
    <mergeCell ref="A6:T6"/>
  </mergeCells>
  <conditionalFormatting sqref="A16:T89">
    <cfRule type="expression" priority="1" dxfId="0" stopIfTrue="1">
      <formula>MOD(ROW(),2)=0</formula>
    </cfRule>
  </conditionalFormatting>
  <printOptions horizontalCentered="1"/>
  <pageMargins left="0.25" right="0.25" top="0.5" bottom="0.25" header="0.5" footer="0.5"/>
  <pageSetup fitToHeight="2" horizontalDpi="600" verticalDpi="600" orientation="landscape" scale="82" r:id="rId1"/>
  <rowBreaks count="1" manualBreakCount="1">
    <brk id="5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20.421875" style="4" customWidth="1"/>
    <col min="2" max="2" width="14.140625" style="4" customWidth="1"/>
    <col min="3" max="3" width="1.7109375" style="4" customWidth="1"/>
    <col min="4" max="4" width="14.140625" style="4" customWidth="1"/>
    <col min="5" max="5" width="1.57421875" style="4" customWidth="1"/>
    <col min="6" max="6" width="14.140625" style="4" customWidth="1"/>
    <col min="7" max="7" width="1.57421875" style="4" customWidth="1"/>
    <col min="8" max="8" width="14.28125" style="4" customWidth="1"/>
    <col min="9" max="9" width="1.57421875" style="4" customWidth="1"/>
    <col min="10" max="10" width="14.140625" style="4" customWidth="1"/>
    <col min="11" max="11" width="1.7109375" style="4" customWidth="1"/>
    <col min="12" max="12" width="14.140625" style="4" customWidth="1"/>
    <col min="13" max="13" width="1.57421875" style="4" customWidth="1"/>
    <col min="14" max="14" width="14.140625" style="4" customWidth="1"/>
    <col min="15" max="15" width="1.57421875" style="4" customWidth="1"/>
    <col min="16" max="16" width="14.140625" style="4" customWidth="1"/>
    <col min="17" max="17" width="1.57421875" style="4" customWidth="1"/>
    <col min="18" max="18" width="14.140625" style="4" customWidth="1"/>
    <col min="19" max="19" width="1.57421875" style="4" customWidth="1"/>
    <col min="20" max="20" width="14.140625" style="4" customWidth="1"/>
    <col min="21" max="16384" width="9.00390625" style="4" customWidth="1"/>
  </cols>
  <sheetData>
    <row r="1" ht="12.75" thickBot="1"/>
    <row r="2" spans="1:20" ht="10.5" customHeight="1">
      <c r="A2" s="37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9"/>
    </row>
    <row r="3" spans="1:20" ht="12.75" customHeight="1">
      <c r="A3" s="89" t="s">
        <v>42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4"/>
    </row>
    <row r="4" spans="1:20" ht="12">
      <c r="A4" s="89" t="s">
        <v>14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1"/>
    </row>
    <row r="5" spans="1:20" ht="8.25" customHeight="1">
      <c r="A5" s="25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27"/>
    </row>
    <row r="6" spans="1:20" ht="12">
      <c r="A6" s="89" t="s">
        <v>39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8"/>
    </row>
    <row r="7" spans="1:20" ht="12">
      <c r="A7" s="89" t="s">
        <v>114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8"/>
    </row>
    <row r="8" spans="1:20" ht="10.5" customHeight="1" thickBot="1">
      <c r="A8" s="38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40"/>
    </row>
    <row r="9" spans="1:20" ht="1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3.5" customHeight="1">
      <c r="A11" s="1"/>
      <c r="B11" s="2" t="s">
        <v>0</v>
      </c>
      <c r="C11" s="1"/>
      <c r="D11" s="92" t="s">
        <v>1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1"/>
      <c r="T11" s="1"/>
    </row>
    <row r="12" spans="1:20" ht="13.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  <c r="L12" s="2"/>
      <c r="M12" s="1"/>
      <c r="N12" s="1"/>
      <c r="O12" s="1"/>
      <c r="P12" s="2" t="s">
        <v>9</v>
      </c>
      <c r="Q12" s="1"/>
      <c r="R12" s="1"/>
      <c r="S12" s="1"/>
      <c r="T12" s="2" t="s">
        <v>0</v>
      </c>
    </row>
    <row r="13" spans="1:20" ht="13.5" customHeight="1">
      <c r="A13" s="1"/>
      <c r="B13" s="2" t="s">
        <v>11</v>
      </c>
      <c r="C13" s="1"/>
      <c r="D13" s="2" t="s">
        <v>10</v>
      </c>
      <c r="E13" s="1"/>
      <c r="F13" s="1"/>
      <c r="G13" s="1"/>
      <c r="H13" s="1"/>
      <c r="I13" s="1"/>
      <c r="J13" s="2" t="s">
        <v>2</v>
      </c>
      <c r="K13" s="1"/>
      <c r="L13" s="2" t="s">
        <v>49</v>
      </c>
      <c r="M13" s="1"/>
      <c r="N13" s="2"/>
      <c r="O13" s="1"/>
      <c r="P13" s="2"/>
      <c r="Q13" s="1"/>
      <c r="R13" s="1"/>
      <c r="S13" s="1"/>
      <c r="T13" s="2" t="s">
        <v>12</v>
      </c>
    </row>
    <row r="14" spans="1:20" ht="13.5" customHeight="1">
      <c r="A14" s="1"/>
      <c r="B14" s="8" t="s">
        <v>13</v>
      </c>
      <c r="C14" s="6"/>
      <c r="D14" s="8" t="s">
        <v>50</v>
      </c>
      <c r="E14" s="6"/>
      <c r="F14" s="8" t="s">
        <v>3</v>
      </c>
      <c r="G14" s="6"/>
      <c r="H14" s="8" t="s">
        <v>4</v>
      </c>
      <c r="I14" s="6"/>
      <c r="J14" s="8" t="s">
        <v>5</v>
      </c>
      <c r="K14" s="6"/>
      <c r="L14" s="8" t="s">
        <v>6</v>
      </c>
      <c r="M14" s="6"/>
      <c r="N14" s="8" t="s">
        <v>41</v>
      </c>
      <c r="O14" s="6"/>
      <c r="P14" s="8" t="s">
        <v>20</v>
      </c>
      <c r="Q14" s="6"/>
      <c r="R14" s="8" t="s">
        <v>8</v>
      </c>
      <c r="S14" s="6"/>
      <c r="T14" s="8" t="s">
        <v>1</v>
      </c>
    </row>
    <row r="15" spans="1:2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30" customFormat="1" ht="13.5" customHeight="1">
      <c r="A16" s="29" t="s">
        <v>22</v>
      </c>
      <c r="B16" s="41">
        <v>1787795</v>
      </c>
      <c r="C16" s="41"/>
      <c r="D16" s="41">
        <v>888466</v>
      </c>
      <c r="E16" s="41"/>
      <c r="F16" s="41">
        <v>92226</v>
      </c>
      <c r="G16" s="41"/>
      <c r="H16" s="41">
        <v>144789</v>
      </c>
      <c r="I16" s="41"/>
      <c r="J16" s="41">
        <v>48516</v>
      </c>
      <c r="K16" s="41"/>
      <c r="L16" s="41">
        <v>88815</v>
      </c>
      <c r="M16" s="41"/>
      <c r="N16" s="41">
        <v>0</v>
      </c>
      <c r="O16" s="41"/>
      <c r="P16" s="41">
        <v>13527</v>
      </c>
      <c r="Q16" s="41"/>
      <c r="R16" s="41">
        <f>SUM(D16:P16)</f>
        <v>1276339</v>
      </c>
      <c r="S16" s="41"/>
      <c r="T16" s="41">
        <f>(+B16-R16)</f>
        <v>511456</v>
      </c>
    </row>
    <row r="17" spans="1:2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 t="s">
        <v>9</v>
      </c>
      <c r="Q17" s="1"/>
      <c r="R17" s="1"/>
      <c r="S17" s="1"/>
      <c r="T17" s="1"/>
    </row>
    <row r="18" spans="1:20" s="30" customFormat="1" ht="13.5" customHeight="1">
      <c r="A18" s="42" t="s">
        <v>23</v>
      </c>
      <c r="B18" s="31">
        <v>1452823</v>
      </c>
      <c r="C18" s="31"/>
      <c r="D18" s="31">
        <v>0</v>
      </c>
      <c r="E18" s="31"/>
      <c r="F18" s="31">
        <v>0</v>
      </c>
      <c r="G18" s="31"/>
      <c r="H18" s="31">
        <v>0</v>
      </c>
      <c r="I18" s="31"/>
      <c r="J18" s="31">
        <v>0</v>
      </c>
      <c r="K18" s="31"/>
      <c r="L18" s="31">
        <v>4794</v>
      </c>
      <c r="M18" s="31"/>
      <c r="N18" s="31">
        <v>0</v>
      </c>
      <c r="O18" s="31"/>
      <c r="P18" s="31">
        <v>2257</v>
      </c>
      <c r="Q18" s="31"/>
      <c r="R18" s="31">
        <f>SUM(D18:P18)</f>
        <v>7051</v>
      </c>
      <c r="S18" s="31"/>
      <c r="T18" s="31">
        <f>(+B18-R18)</f>
        <v>1445772</v>
      </c>
    </row>
    <row r="19" spans="1:20" ht="13.5" customHeight="1">
      <c r="A19" s="3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s="30" customFormat="1" ht="13.5" customHeight="1">
      <c r="A20" s="42" t="s">
        <v>24</v>
      </c>
      <c r="B20" s="32">
        <v>6841868</v>
      </c>
      <c r="C20" s="31"/>
      <c r="D20" s="32">
        <v>0</v>
      </c>
      <c r="E20" s="31"/>
      <c r="F20" s="32">
        <v>199050</v>
      </c>
      <c r="G20" s="31"/>
      <c r="H20" s="32">
        <v>3900</v>
      </c>
      <c r="I20" s="31"/>
      <c r="J20" s="32">
        <v>59018</v>
      </c>
      <c r="K20" s="31"/>
      <c r="L20" s="32">
        <v>-244347</v>
      </c>
      <c r="M20" s="31"/>
      <c r="N20" s="32">
        <v>0</v>
      </c>
      <c r="O20" s="31"/>
      <c r="P20" s="32">
        <v>0</v>
      </c>
      <c r="Q20" s="31"/>
      <c r="R20" s="32">
        <f>SUM(D20:P20)</f>
        <v>17621</v>
      </c>
      <c r="S20" s="31"/>
      <c r="T20" s="32">
        <f>(+B20-R20)</f>
        <v>6824247</v>
      </c>
    </row>
    <row r="21" spans="1:20" s="34" customFormat="1" ht="13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30" customFormat="1" ht="13.5" customHeight="1" thickBot="1">
      <c r="A22" s="29" t="s">
        <v>25</v>
      </c>
      <c r="B22" s="62">
        <f>SUM(B16:B20)</f>
        <v>10082486</v>
      </c>
      <c r="C22" s="41"/>
      <c r="D22" s="62">
        <f>SUM(D16:D20)</f>
        <v>888466</v>
      </c>
      <c r="E22" s="41"/>
      <c r="F22" s="62">
        <f>SUM(F16:F20)</f>
        <v>291276</v>
      </c>
      <c r="G22" s="41"/>
      <c r="H22" s="62">
        <f>SUM(H16:H20)</f>
        <v>148689</v>
      </c>
      <c r="I22" s="41"/>
      <c r="J22" s="62">
        <f>SUM(J16:J20)</f>
        <v>107534</v>
      </c>
      <c r="K22" s="41"/>
      <c r="L22" s="62">
        <f>SUM(L16:L20)</f>
        <v>-150738</v>
      </c>
      <c r="M22" s="41"/>
      <c r="N22" s="62">
        <f>SUM(N16:N20)</f>
        <v>0</v>
      </c>
      <c r="O22" s="41"/>
      <c r="P22" s="62">
        <f>SUM(P16:P20)</f>
        <v>15784</v>
      </c>
      <c r="Q22" s="41"/>
      <c r="R22" s="62">
        <f>SUM(R16:R20)</f>
        <v>1301011</v>
      </c>
      <c r="S22" s="41"/>
      <c r="T22" s="62">
        <f>SUM(T16:T20)</f>
        <v>8781475</v>
      </c>
    </row>
    <row r="23" spans="1:20" ht="12.75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">
      <c r="A25" s="1"/>
      <c r="B25" s="99"/>
      <c r="C25" s="100"/>
      <c r="D25" s="100"/>
      <c r="E25" s="100"/>
      <c r="F25" s="100"/>
      <c r="G25" s="100"/>
      <c r="H25" s="10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">
      <c r="A26" s="1"/>
      <c r="B26" s="100"/>
      <c r="C26" s="100"/>
      <c r="D26" s="100"/>
      <c r="E26" s="100"/>
      <c r="F26" s="100"/>
      <c r="G26" s="100"/>
      <c r="H26" s="10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">
      <c r="A27" s="1"/>
      <c r="B27" s="100"/>
      <c r="C27" s="100"/>
      <c r="D27" s="100"/>
      <c r="E27" s="100"/>
      <c r="F27" s="100"/>
      <c r="G27" s="100"/>
      <c r="H27" s="10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8" ht="12">
      <c r="B28" s="100"/>
      <c r="C28" s="100"/>
      <c r="D28" s="100"/>
      <c r="E28" s="100"/>
      <c r="F28" s="100"/>
      <c r="G28" s="100"/>
      <c r="H28" s="100"/>
    </row>
    <row r="29" spans="2:8" ht="12">
      <c r="B29" s="100"/>
      <c r="C29" s="100"/>
      <c r="D29" s="100"/>
      <c r="E29" s="100"/>
      <c r="F29" s="100"/>
      <c r="G29" s="100"/>
      <c r="H29" s="100"/>
    </row>
    <row r="30" spans="2:8" ht="12">
      <c r="B30" s="100"/>
      <c r="C30" s="100"/>
      <c r="D30" s="100"/>
      <c r="E30" s="100"/>
      <c r="F30" s="100"/>
      <c r="G30" s="100"/>
      <c r="H30" s="100"/>
    </row>
  </sheetData>
  <sheetProtection/>
  <mergeCells count="6">
    <mergeCell ref="D11:R11"/>
    <mergeCell ref="A7:T7"/>
    <mergeCell ref="A4:T4"/>
    <mergeCell ref="A3:T3"/>
    <mergeCell ref="A6:T6"/>
    <mergeCell ref="B25:H30"/>
  </mergeCells>
  <printOptions horizontalCentered="1"/>
  <pageMargins left="0.5" right="0.5" top="0.5" bottom="0.5" header="0.5" footer="0.5"/>
  <pageSetup fitToHeight="1" fitToWidth="1" horizontalDpi="600" verticalDpi="600" orientation="landscape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20.57421875" style="4" customWidth="1"/>
    <col min="2" max="2" width="60.421875" style="4" customWidth="1"/>
    <col min="3" max="3" width="15.140625" style="4" customWidth="1"/>
    <col min="4" max="4" width="20.57421875" style="4" customWidth="1"/>
    <col min="5" max="16384" width="9.00390625" style="4" customWidth="1"/>
  </cols>
  <sheetData>
    <row r="1" ht="12.75" thickBot="1"/>
    <row r="2" spans="1:4" s="51" customFormat="1" ht="10.5" customHeight="1">
      <c r="A2" s="50"/>
      <c r="D2" s="59"/>
    </row>
    <row r="3" spans="1:4" s="52" customFormat="1" ht="12">
      <c r="A3" s="89" t="s">
        <v>42</v>
      </c>
      <c r="B3" s="101"/>
      <c r="C3" s="101"/>
      <c r="D3" s="102"/>
    </row>
    <row r="4" spans="1:4" s="52" customFormat="1" ht="12">
      <c r="A4" s="89" t="s">
        <v>14</v>
      </c>
      <c r="B4" s="101"/>
      <c r="C4" s="101"/>
      <c r="D4" s="102"/>
    </row>
    <row r="5" spans="1:4" s="52" customFormat="1" ht="8.25" customHeight="1">
      <c r="A5" s="25"/>
      <c r="B5" s="10"/>
      <c r="C5" s="10"/>
      <c r="D5" s="60"/>
    </row>
    <row r="6" spans="1:4" s="52" customFormat="1" ht="12">
      <c r="A6" s="89" t="s">
        <v>40</v>
      </c>
      <c r="B6" s="101"/>
      <c r="C6" s="101"/>
      <c r="D6" s="102"/>
    </row>
    <row r="7" spans="1:4" s="52" customFormat="1" ht="12">
      <c r="A7" s="103" t="s">
        <v>115</v>
      </c>
      <c r="B7" s="101"/>
      <c r="C7" s="101"/>
      <c r="D7" s="102"/>
    </row>
    <row r="8" spans="1:4" s="54" customFormat="1" ht="10.5" customHeight="1" thickBot="1">
      <c r="A8" s="11"/>
      <c r="B8" s="53"/>
      <c r="C8" s="53"/>
      <c r="D8" s="61"/>
    </row>
    <row r="9" spans="1:4" s="43" customFormat="1" ht="12">
      <c r="A9" s="45"/>
      <c r="B9" s="46"/>
      <c r="C9" s="46"/>
      <c r="D9" s="46"/>
    </row>
    <row r="10" spans="1:4" s="66" customFormat="1" ht="12">
      <c r="A10" s="65"/>
      <c r="B10" s="65"/>
      <c r="C10" s="65"/>
      <c r="D10" s="65"/>
    </row>
    <row r="11" spans="1:4" s="66" customFormat="1" ht="13.5" customHeight="1">
      <c r="A11" s="65"/>
      <c r="B11" s="65" t="s">
        <v>15</v>
      </c>
      <c r="C11" s="65"/>
      <c r="D11" s="65"/>
    </row>
    <row r="12" spans="1:4" s="66" customFormat="1" ht="13.5" customHeight="1">
      <c r="A12" s="65"/>
      <c r="B12" s="65" t="s">
        <v>26</v>
      </c>
      <c r="C12" s="81">
        <v>34974003</v>
      </c>
      <c r="D12" s="65"/>
    </row>
    <row r="13" spans="1:4" s="66" customFormat="1" ht="13.5" customHeight="1">
      <c r="A13" s="65"/>
      <c r="B13" s="65" t="s">
        <v>27</v>
      </c>
      <c r="C13" s="68">
        <v>668265</v>
      </c>
      <c r="D13" s="65"/>
    </row>
    <row r="14" spans="1:4" s="66" customFormat="1" ht="13.5" customHeight="1">
      <c r="A14" s="65"/>
      <c r="B14" s="65" t="s">
        <v>28</v>
      </c>
      <c r="C14" s="68">
        <v>455638</v>
      </c>
      <c r="D14" s="65"/>
    </row>
    <row r="15" spans="1:4" s="66" customFormat="1" ht="13.5" customHeight="1">
      <c r="A15" s="65"/>
      <c r="B15" s="65" t="s">
        <v>29</v>
      </c>
      <c r="C15" s="67">
        <v>505405</v>
      </c>
      <c r="D15" s="65"/>
    </row>
    <row r="16" spans="1:4" s="66" customFormat="1" ht="13.5" customHeight="1">
      <c r="A16" s="65"/>
      <c r="B16" s="65" t="s">
        <v>30</v>
      </c>
      <c r="C16" s="67">
        <f>SUM(C12:C15)</f>
        <v>36603311</v>
      </c>
      <c r="D16" s="65"/>
    </row>
    <row r="17" spans="1:4" s="66" customFormat="1" ht="13.5" customHeight="1">
      <c r="A17" s="65"/>
      <c r="B17" s="65"/>
      <c r="C17" s="68"/>
      <c r="D17" s="65"/>
    </row>
    <row r="18" spans="1:4" s="66" customFormat="1" ht="13.5" customHeight="1">
      <c r="A18" s="65"/>
      <c r="B18" s="65" t="s">
        <v>16</v>
      </c>
      <c r="C18" s="68"/>
      <c r="D18" s="65"/>
    </row>
    <row r="19" spans="1:4" s="66" customFormat="1" ht="13.5" customHeight="1">
      <c r="A19" s="65"/>
      <c r="B19" s="65" t="s">
        <v>31</v>
      </c>
      <c r="C19" s="68">
        <v>827119</v>
      </c>
      <c r="D19" s="65"/>
    </row>
    <row r="20" spans="1:4" s="66" customFormat="1" ht="13.5" customHeight="1">
      <c r="A20" s="65"/>
      <c r="B20" s="65" t="s">
        <v>32</v>
      </c>
      <c r="C20" s="67">
        <v>27262815</v>
      </c>
      <c r="D20" s="65"/>
    </row>
    <row r="21" spans="1:4" s="66" customFormat="1" ht="13.5" customHeight="1">
      <c r="A21" s="65"/>
      <c r="B21" s="65" t="s">
        <v>33</v>
      </c>
      <c r="C21" s="67">
        <f>SUM(C19:C20)</f>
        <v>28089934</v>
      </c>
      <c r="D21" s="65"/>
    </row>
    <row r="22" spans="1:4" s="66" customFormat="1" ht="13.5" customHeight="1">
      <c r="A22" s="65"/>
      <c r="B22" s="65"/>
      <c r="C22" s="76"/>
      <c r="D22" s="65"/>
    </row>
    <row r="23" spans="1:4" s="66" customFormat="1" ht="13.5" customHeight="1" thickBot="1">
      <c r="A23" s="65"/>
      <c r="B23" s="65" t="s">
        <v>43</v>
      </c>
      <c r="C23" s="69">
        <f>C16-C21</f>
        <v>8513377</v>
      </c>
      <c r="D23" s="65"/>
    </row>
    <row r="24" spans="1:4" s="66" customFormat="1" ht="12.75" thickTop="1">
      <c r="A24" s="65"/>
      <c r="B24" s="65"/>
      <c r="C24" s="76"/>
      <c r="D24" s="65"/>
    </row>
    <row r="25" spans="1:4" ht="12">
      <c r="A25" s="3"/>
      <c r="B25" s="3"/>
      <c r="C25" s="12"/>
      <c r="D25" s="3"/>
    </row>
    <row r="26" spans="1:4" ht="12.75" thickBot="1">
      <c r="A26" s="3"/>
      <c r="B26" s="3"/>
      <c r="C26" s="12"/>
      <c r="D26" s="3"/>
    </row>
    <row r="27" spans="1:4" s="48" customFormat="1" ht="10.5" customHeight="1">
      <c r="A27" s="55"/>
      <c r="B27" s="56"/>
      <c r="C27" s="57"/>
      <c r="D27" s="58"/>
    </row>
    <row r="28" spans="1:4" s="49" customFormat="1" ht="12">
      <c r="A28" s="89" t="s">
        <v>17</v>
      </c>
      <c r="B28" s="101"/>
      <c r="C28" s="101"/>
      <c r="D28" s="102"/>
    </row>
    <row r="29" spans="1:4" s="49" customFormat="1" ht="12">
      <c r="A29" s="89" t="s">
        <v>113</v>
      </c>
      <c r="B29" s="101"/>
      <c r="C29" s="101"/>
      <c r="D29" s="102"/>
    </row>
    <row r="30" spans="1:4" s="49" customFormat="1" ht="10.5" customHeight="1" thickBot="1">
      <c r="A30" s="38"/>
      <c r="B30" s="23"/>
      <c r="C30" s="23"/>
      <c r="D30" s="40"/>
    </row>
    <row r="31" spans="1:4" s="43" customFormat="1" ht="12">
      <c r="A31" s="44"/>
      <c r="B31" s="45"/>
      <c r="C31" s="45"/>
      <c r="D31" s="44"/>
    </row>
    <row r="32" spans="1:4" ht="12">
      <c r="A32" s="3"/>
      <c r="B32" s="3"/>
      <c r="C32" s="12"/>
      <c r="D32" s="3"/>
    </row>
    <row r="33" spans="1:4" s="66" customFormat="1" ht="13.5" customHeight="1">
      <c r="A33" s="65"/>
      <c r="B33" s="65" t="s">
        <v>44</v>
      </c>
      <c r="C33" s="65"/>
      <c r="D33" s="65"/>
    </row>
    <row r="34" spans="1:4" s="66" customFormat="1" ht="13.5" customHeight="1">
      <c r="A34" s="65"/>
      <c r="B34" s="65" t="s">
        <v>18</v>
      </c>
      <c r="C34" s="65"/>
      <c r="D34" s="65"/>
    </row>
    <row r="35" spans="1:4" s="66" customFormat="1" ht="13.5" customHeight="1">
      <c r="A35" s="65"/>
      <c r="B35" s="65" t="s">
        <v>34</v>
      </c>
      <c r="C35" s="81">
        <v>4495054</v>
      </c>
      <c r="D35" s="65"/>
    </row>
    <row r="36" spans="1:4" s="66" customFormat="1" ht="13.5" customHeight="1">
      <c r="A36" s="65"/>
      <c r="B36" s="65" t="s">
        <v>35</v>
      </c>
      <c r="C36" s="68">
        <v>3867742</v>
      </c>
      <c r="D36" s="65"/>
    </row>
    <row r="37" spans="1:4" s="66" customFormat="1" ht="13.5" customHeight="1">
      <c r="A37" s="65"/>
      <c r="B37" s="65" t="s">
        <v>116</v>
      </c>
      <c r="C37" s="68">
        <v>-1232257</v>
      </c>
      <c r="D37" s="65"/>
    </row>
    <row r="38" spans="1:4" s="66" customFormat="1" ht="13.5" customHeight="1">
      <c r="A38" s="65"/>
      <c r="B38" s="65" t="s">
        <v>36</v>
      </c>
      <c r="C38" s="74">
        <v>-217000</v>
      </c>
      <c r="D38" s="65"/>
    </row>
    <row r="39" spans="1:4" s="66" customFormat="1" ht="13.5" customHeight="1">
      <c r="A39" s="65"/>
      <c r="B39" s="65" t="s">
        <v>46</v>
      </c>
      <c r="C39" s="77">
        <f>SUM(C34:C38)</f>
        <v>6913539</v>
      </c>
      <c r="D39" s="65"/>
    </row>
    <row r="40" spans="1:4" s="66" customFormat="1" ht="13.5" customHeight="1">
      <c r="A40" s="65"/>
      <c r="B40" s="65"/>
      <c r="C40" s="68"/>
      <c r="D40" s="65"/>
    </row>
    <row r="41" spans="1:4" s="66" customFormat="1" ht="13.5" customHeight="1">
      <c r="A41" s="65"/>
      <c r="B41" s="65" t="s">
        <v>19</v>
      </c>
      <c r="C41" s="68"/>
      <c r="D41" s="65"/>
    </row>
    <row r="42" spans="1:4" s="66" customFormat="1" ht="13.5" customHeight="1">
      <c r="A42" s="65"/>
      <c r="B42" s="65" t="s">
        <v>34</v>
      </c>
      <c r="C42" s="68">
        <v>1701894</v>
      </c>
      <c r="D42" s="65"/>
    </row>
    <row r="43" spans="1:4" s="66" customFormat="1" ht="13.5" customHeight="1">
      <c r="A43" s="65"/>
      <c r="B43" s="65" t="s">
        <v>37</v>
      </c>
      <c r="C43" s="68">
        <v>418674</v>
      </c>
      <c r="D43" s="65"/>
    </row>
    <row r="44" spans="1:4" s="66" customFormat="1" ht="13.5" customHeight="1">
      <c r="A44" s="65"/>
      <c r="B44" s="65" t="s">
        <v>38</v>
      </c>
      <c r="C44" s="82">
        <f>-512345-8385</f>
        <v>-520730</v>
      </c>
      <c r="D44" s="65"/>
    </row>
    <row r="45" spans="1:4" s="66" customFormat="1" ht="13.5" customHeight="1">
      <c r="A45" s="65"/>
      <c r="B45" s="65" t="s">
        <v>47</v>
      </c>
      <c r="C45" s="77">
        <f>SUM(C42:C44)</f>
        <v>1599838</v>
      </c>
      <c r="D45" s="65"/>
    </row>
    <row r="46" spans="1:4" s="66" customFormat="1" ht="13.5" customHeight="1">
      <c r="A46" s="65"/>
      <c r="B46" s="65"/>
      <c r="C46" s="65"/>
      <c r="D46" s="65"/>
    </row>
    <row r="47" spans="1:4" s="66" customFormat="1" ht="13.5" customHeight="1" thickBot="1">
      <c r="A47" s="65"/>
      <c r="B47" s="65" t="s">
        <v>45</v>
      </c>
      <c r="C47" s="69">
        <f>(+C45+C39)</f>
        <v>8513377</v>
      </c>
      <c r="D47" s="65"/>
    </row>
    <row r="48" spans="1:4" s="66" customFormat="1" ht="12.75" thickTop="1">
      <c r="A48" s="65"/>
      <c r="B48" s="65"/>
      <c r="C48" s="76"/>
      <c r="D48" s="65"/>
    </row>
    <row r="49" spans="1:4" ht="12">
      <c r="A49" s="3"/>
      <c r="B49" s="3"/>
      <c r="C49" s="47"/>
      <c r="D49" s="3"/>
    </row>
    <row r="50" spans="1:4" ht="12">
      <c r="A50" s="3"/>
      <c r="B50" s="3"/>
      <c r="C50" s="3"/>
      <c r="D50" s="3"/>
    </row>
  </sheetData>
  <sheetProtection/>
  <mergeCells count="6">
    <mergeCell ref="A29:D29"/>
    <mergeCell ref="A3:D3"/>
    <mergeCell ref="A4:D4"/>
    <mergeCell ref="A6:D6"/>
    <mergeCell ref="A7:D7"/>
    <mergeCell ref="A28:D28"/>
  </mergeCells>
  <conditionalFormatting sqref="A10:D23 A33:D47">
    <cfRule type="expression" priority="1" dxfId="0" stopIfTrue="1">
      <formula>MOD(ROW(),2)=0</formula>
    </cfRule>
  </conditionalFormatting>
  <printOptions horizontalCentered="1"/>
  <pageMargins left="0.25" right="0.25" top="0.5" bottom="0.5" header="0.5" footer="0.5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2008-08-14T14:40:35Z</cp:lastPrinted>
  <dcterms:created xsi:type="dcterms:W3CDTF">2002-08-09T20:19:58Z</dcterms:created>
  <dcterms:modified xsi:type="dcterms:W3CDTF">2008-10-14T16:34:48Z</dcterms:modified>
  <cp:category/>
  <cp:version/>
  <cp:contentType/>
  <cp:contentStatus/>
</cp:coreProperties>
</file>